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2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3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4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6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7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8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drawings/drawing9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10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11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12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oleta\Desktop\"/>
    </mc:Choice>
  </mc:AlternateContent>
  <workbookProtection workbookPassword="CCCC" lockStructure="1"/>
  <bookViews>
    <workbookView xWindow="0" yWindow="0" windowWidth="15345" windowHeight="4575" tabRatio="731" activeTab="1"/>
  </bookViews>
  <sheets>
    <sheet name="Meni" sheetId="4" r:id="rId1"/>
    <sheet name="Obrazac1" sheetId="78" r:id="rId2"/>
    <sheet name="Obrazac2" sheetId="79" r:id="rId3"/>
    <sheet name="Obrazac3" sheetId="80" r:id="rId4"/>
    <sheet name="Obrazac4" sheetId="81" r:id="rId5"/>
    <sheet name="Obrazac5" sheetId="76" r:id="rId6"/>
    <sheet name="Obrazac6" sheetId="90" r:id="rId7"/>
    <sheet name="Obrazac7" sheetId="85" r:id="rId8"/>
    <sheet name="K9OOSO" sheetId="91" r:id="rId9"/>
    <sheet name="OZPR" sheetId="101" r:id="rId10"/>
    <sheet name="Transferi" sheetId="99" r:id="rId11"/>
    <sheet name="BO" sheetId="97" r:id="rId12"/>
    <sheet name="Kontrola" sheetId="82" r:id="rId13"/>
  </sheets>
  <externalReferences>
    <externalReference r:id="rId14"/>
  </externalReferences>
  <definedNames>
    <definedName name="biop">Meni!$C$11</definedName>
    <definedName name="bip">Meni!$C$13</definedName>
    <definedName name="BrojPodracuna" localSheetId="11">Meni!$C$14</definedName>
    <definedName name="BrojPodracuna" localSheetId="9">[1]Meni!$C$14</definedName>
    <definedName name="BrojPodracuna" localSheetId="10">Meni!$C$14</definedName>
    <definedName name="BrojPodracuna">Meni!$C$14</definedName>
    <definedName name="Datum">Meni!$C$7</definedName>
    <definedName name="Filijala" localSheetId="11">Meni!$A$29</definedName>
    <definedName name="Filijala" localSheetId="8">Meni!$A$29</definedName>
    <definedName name="Filijala" localSheetId="9">[1]Meni!$A$29</definedName>
    <definedName name="Filijala" localSheetId="10">Meni!$A$29</definedName>
    <definedName name="Filijala">Meni!$A$29</definedName>
    <definedName name="MaticniBroj" localSheetId="11">Meni!$C$12</definedName>
    <definedName name="MaticniBroj" localSheetId="9">[1]Meni!$C$12</definedName>
    <definedName name="MaticniBroj" localSheetId="10">Meni!$C$12</definedName>
    <definedName name="MaticniBroj">Meni!$C$12</definedName>
    <definedName name="NazivKorisnika" localSheetId="11">Meni!$C$10</definedName>
    <definedName name="NazivKorisnika" localSheetId="9">[1]Meni!$C$10</definedName>
    <definedName name="NazivKorisnika" localSheetId="10">Meni!$C$10</definedName>
    <definedName name="NazivKorisnika">Meni!$C$10</definedName>
    <definedName name="PIB" localSheetId="11">Meni!$C$13</definedName>
    <definedName name="PIB" localSheetId="9">[1]Meni!$C$13</definedName>
    <definedName name="PIB" localSheetId="10">Meni!$C$13</definedName>
    <definedName name="PIB">Meni!$C$13</definedName>
    <definedName name="_xlnm.Print_Area" localSheetId="8">K9OOSO!$A$1:$E$26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9">OZPR!$A$1:$H$329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Sediste" localSheetId="11">Meni!$C$11</definedName>
    <definedName name="Sediste" localSheetId="9">[1]Meni!$C$11</definedName>
    <definedName name="Sediste" localSheetId="10">Meni!$C$11</definedName>
    <definedName name="Sediste">Meni!$C$11</definedName>
    <definedName name="SifraFilijale">Meni!$B$29</definedName>
    <definedName name="SifraZU">Meni!$E$29</definedName>
    <definedName name="ZU" localSheetId="11">Meni!$D$29</definedName>
    <definedName name="ZU" localSheetId="8">Meni!$D$29</definedName>
    <definedName name="ZU" localSheetId="9">[1]Meni!$D$29</definedName>
    <definedName name="ZU" localSheetId="10">Meni!$D$29</definedName>
    <definedName name="ZU">Meni!$D$29</definedName>
    <definedName name="ZUuSast">Meni!$E$18</definedName>
  </definedNames>
  <calcPr calcId="162913"/>
</workbook>
</file>

<file path=xl/calcChain.xml><?xml version="1.0" encoding="utf-8"?>
<calcChain xmlns="http://schemas.openxmlformats.org/spreadsheetml/2006/main">
  <c r="D318" i="101" l="1"/>
  <c r="D309" i="101"/>
  <c r="D299" i="101"/>
  <c r="D298" i="101"/>
  <c r="D296" i="101"/>
  <c r="D294" i="101"/>
  <c r="D292" i="101"/>
  <c r="D280" i="101"/>
  <c r="D270" i="101"/>
  <c r="D266" i="101"/>
  <c r="D265" i="101" s="1"/>
  <c r="D262" i="101"/>
  <c r="D260" i="101"/>
  <c r="D258" i="101"/>
  <c r="D257" i="101" s="1"/>
  <c r="D255" i="101"/>
  <c r="D254" i="101" s="1"/>
  <c r="D252" i="101"/>
  <c r="D248" i="101"/>
  <c r="D246" i="101"/>
  <c r="D245" i="101" s="1"/>
  <c r="D243" i="101"/>
  <c r="D241" i="101"/>
  <c r="D239" i="101"/>
  <c r="D229" i="101"/>
  <c r="D224" i="101"/>
  <c r="D223" i="101" s="1"/>
  <c r="D220" i="101"/>
  <c r="D218" i="101"/>
  <c r="D211" i="101"/>
  <c r="D209" i="101"/>
  <c r="D205" i="101"/>
  <c r="D202" i="101"/>
  <c r="D191" i="101"/>
  <c r="D187" i="101"/>
  <c r="D183" i="101"/>
  <c r="D180" i="101"/>
  <c r="D177" i="101"/>
  <c r="D174" i="101"/>
  <c r="D171" i="101"/>
  <c r="D170" i="101" s="1"/>
  <c r="D167" i="101"/>
  <c r="D164" i="101"/>
  <c r="D161" i="101"/>
  <c r="D158" i="101"/>
  <c r="D153" i="101"/>
  <c r="D151" i="101"/>
  <c r="D140" i="101"/>
  <c r="D130" i="101"/>
  <c r="D127" i="101"/>
  <c r="D123" i="101"/>
  <c r="D121" i="101"/>
  <c r="D119" i="101"/>
  <c r="D115" i="101"/>
  <c r="D114" i="101"/>
  <c r="D104" i="101"/>
  <c r="D101" i="101"/>
  <c r="D93" i="101"/>
  <c r="D84" i="101"/>
  <c r="D78" i="101"/>
  <c r="D66" i="101"/>
  <c r="D63" i="101"/>
  <c r="D61" i="101"/>
  <c r="D59" i="101"/>
  <c r="D57" i="101"/>
  <c r="D52" i="101"/>
  <c r="D50" i="101"/>
  <c r="D46" i="101"/>
  <c r="D43" i="101"/>
  <c r="D44" i="101"/>
  <c r="F31" i="101"/>
  <c r="H31" i="101" s="1"/>
  <c r="G30" i="101"/>
  <c r="G29" i="101" s="1"/>
  <c r="E30" i="101"/>
  <c r="E29" i="101" s="1"/>
  <c r="D30" i="101"/>
  <c r="D29" i="101"/>
  <c r="F28" i="101"/>
  <c r="H28" i="101" s="1"/>
  <c r="G27" i="101"/>
  <c r="E27" i="101"/>
  <c r="D27" i="101"/>
  <c r="F26" i="101"/>
  <c r="H26" i="101"/>
  <c r="G25" i="101"/>
  <c r="G24" i="101"/>
  <c r="E25" i="101"/>
  <c r="E24" i="101"/>
  <c r="E23" i="101" s="1"/>
  <c r="E22" i="101" s="1"/>
  <c r="E32" i="101" s="1"/>
  <c r="D25" i="101"/>
  <c r="D24" i="101" s="1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D24" i="91"/>
  <c r="E24" i="91"/>
  <c r="A5" i="85"/>
  <c r="A6" i="85"/>
  <c r="G10" i="85"/>
  <c r="F27" i="85"/>
  <c r="F28" i="85"/>
  <c r="A5" i="90"/>
  <c r="A6" i="90"/>
  <c r="E10" i="90"/>
  <c r="F10" i="90"/>
  <c r="D11" i="90"/>
  <c r="D12" i="90"/>
  <c r="D10" i="90" s="1"/>
  <c r="E13" i="90"/>
  <c r="F13" i="90"/>
  <c r="D14" i="90"/>
  <c r="D15" i="90"/>
  <c r="D16" i="90"/>
  <c r="D17" i="90"/>
  <c r="D18" i="90"/>
  <c r="D19" i="90"/>
  <c r="E20" i="90"/>
  <c r="F20" i="90"/>
  <c r="D21" i="90"/>
  <c r="D22" i="90"/>
  <c r="D23" i="90"/>
  <c r="D24" i="90"/>
  <c r="D25" i="90"/>
  <c r="D26" i="90"/>
  <c r="D27" i="90"/>
  <c r="D28" i="90"/>
  <c r="D29" i="90"/>
  <c r="D30" i="90"/>
  <c r="E31" i="90"/>
  <c r="F31" i="90"/>
  <c r="D32" i="90"/>
  <c r="D33" i="90"/>
  <c r="D34" i="90"/>
  <c r="D35" i="90"/>
  <c r="D36" i="90"/>
  <c r="E37" i="90"/>
  <c r="F37" i="90"/>
  <c r="D38" i="90"/>
  <c r="D39" i="90"/>
  <c r="D40" i="90"/>
  <c r="D41" i="90"/>
  <c r="A8" i="76"/>
  <c r="A9" i="76"/>
  <c r="D9" i="76"/>
  <c r="A10" i="76"/>
  <c r="D10" i="76"/>
  <c r="D25" i="76"/>
  <c r="F25" i="76"/>
  <c r="F24" i="76" s="1"/>
  <c r="G25" i="76"/>
  <c r="H25" i="76"/>
  <c r="I25" i="76"/>
  <c r="J25" i="76"/>
  <c r="K25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D76" i="76" s="1"/>
  <c r="F77" i="76"/>
  <c r="G77" i="76"/>
  <c r="H77" i="76"/>
  <c r="I77" i="76"/>
  <c r="J77" i="76"/>
  <c r="K77" i="76"/>
  <c r="K76" i="76" s="1"/>
  <c r="E78" i="76"/>
  <c r="E79" i="76"/>
  <c r="E80" i="76"/>
  <c r="E81" i="76"/>
  <c r="D82" i="76"/>
  <c r="F82" i="76"/>
  <c r="G82" i="76"/>
  <c r="H82" i="76"/>
  <c r="I82" i="76"/>
  <c r="J82" i="76"/>
  <c r="K82" i="76"/>
  <c r="E83" i="76"/>
  <c r="E84" i="76"/>
  <c r="E85" i="76"/>
  <c r="D91" i="76"/>
  <c r="F91" i="76"/>
  <c r="G91" i="76"/>
  <c r="H91" i="76"/>
  <c r="H90" i="76" s="1"/>
  <c r="I91" i="76"/>
  <c r="J91" i="76"/>
  <c r="K91" i="76"/>
  <c r="E92" i="76"/>
  <c r="E93" i="76"/>
  <c r="D94" i="76"/>
  <c r="F94" i="76"/>
  <c r="G94" i="76"/>
  <c r="H94" i="76"/>
  <c r="I94" i="76"/>
  <c r="J94" i="76"/>
  <c r="K94" i="76"/>
  <c r="E95" i="76"/>
  <c r="E96" i="76"/>
  <c r="E97" i="76"/>
  <c r="E98" i="76"/>
  <c r="D99" i="76"/>
  <c r="F99" i="76"/>
  <c r="G99" i="76"/>
  <c r="H99" i="76"/>
  <c r="I99" i="76"/>
  <c r="J99" i="76"/>
  <c r="K99" i="76"/>
  <c r="E100" i="76"/>
  <c r="E101" i="76"/>
  <c r="D103" i="76"/>
  <c r="F103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G131" i="76"/>
  <c r="D132" i="76"/>
  <c r="F132" i="76"/>
  <c r="G132" i="76"/>
  <c r="H132" i="76"/>
  <c r="I132" i="76"/>
  <c r="J132" i="76"/>
  <c r="K132" i="76"/>
  <c r="E133" i="76"/>
  <c r="D134" i="76"/>
  <c r="F134" i="76"/>
  <c r="G134" i="76"/>
  <c r="H134" i="76"/>
  <c r="I134" i="76"/>
  <c r="J134" i="76"/>
  <c r="K134" i="76"/>
  <c r="E135" i="76"/>
  <c r="D137" i="76"/>
  <c r="D136" i="76" s="1"/>
  <c r="F137" i="76"/>
  <c r="F136" i="76" s="1"/>
  <c r="G137" i="76"/>
  <c r="G136" i="76" s="1"/>
  <c r="H137" i="76"/>
  <c r="H136" i="76" s="1"/>
  <c r="I137" i="76"/>
  <c r="I136" i="76" s="1"/>
  <c r="J137" i="76"/>
  <c r="J136" i="76" s="1"/>
  <c r="K137" i="76"/>
  <c r="K136" i="76" s="1"/>
  <c r="E138" i="76"/>
  <c r="E139" i="76"/>
  <c r="D141" i="76"/>
  <c r="D140" i="76" s="1"/>
  <c r="F141" i="76"/>
  <c r="F140" i="76" s="1"/>
  <c r="G141" i="76"/>
  <c r="G140" i="76" s="1"/>
  <c r="H141" i="76"/>
  <c r="H140" i="76" s="1"/>
  <c r="I141" i="76"/>
  <c r="I140" i="76" s="1"/>
  <c r="J141" i="76"/>
  <c r="J140" i="76" s="1"/>
  <c r="K141" i="76"/>
  <c r="K140" i="76" s="1"/>
  <c r="E146" i="76"/>
  <c r="D149" i="76"/>
  <c r="F149" i="76"/>
  <c r="F148" i="76" s="1"/>
  <c r="G149" i="76"/>
  <c r="H149" i="76"/>
  <c r="I149" i="76"/>
  <c r="J149" i="76"/>
  <c r="K149" i="76"/>
  <c r="E150" i="76"/>
  <c r="D151" i="76"/>
  <c r="F151" i="76"/>
  <c r="G151" i="76"/>
  <c r="H151" i="76"/>
  <c r="I151" i="76"/>
  <c r="J151" i="76"/>
  <c r="K151" i="76"/>
  <c r="E152" i="76"/>
  <c r="D153" i="76"/>
  <c r="F153" i="76"/>
  <c r="G153" i="76"/>
  <c r="H153" i="76"/>
  <c r="I153" i="76"/>
  <c r="J153" i="76"/>
  <c r="K153" i="76"/>
  <c r="E154" i="76"/>
  <c r="D156" i="76"/>
  <c r="F156" i="76"/>
  <c r="G156" i="76"/>
  <c r="H156" i="76"/>
  <c r="I156" i="76"/>
  <c r="J156" i="76"/>
  <c r="K156" i="76"/>
  <c r="E157" i="76"/>
  <c r="D158" i="76"/>
  <c r="F158" i="76"/>
  <c r="G158" i="76"/>
  <c r="H158" i="76"/>
  <c r="I158" i="76"/>
  <c r="J158" i="76"/>
  <c r="K158" i="76"/>
  <c r="E159" i="76"/>
  <c r="D160" i="76"/>
  <c r="F160" i="76"/>
  <c r="G160" i="76"/>
  <c r="H160" i="76"/>
  <c r="I160" i="76"/>
  <c r="I155" i="76" s="1"/>
  <c r="J160" i="76"/>
  <c r="K160" i="76"/>
  <c r="E161" i="76"/>
  <c r="D163" i="76"/>
  <c r="D162" i="76" s="1"/>
  <c r="F163" i="76"/>
  <c r="G163" i="76"/>
  <c r="G162" i="76" s="1"/>
  <c r="H163" i="76"/>
  <c r="H162" i="76" s="1"/>
  <c r="I163" i="76"/>
  <c r="I162" i="76" s="1"/>
  <c r="J163" i="76"/>
  <c r="J162" i="76" s="1"/>
  <c r="K163" i="76"/>
  <c r="K162" i="76" s="1"/>
  <c r="E164" i="76"/>
  <c r="D166" i="76"/>
  <c r="F166" i="76"/>
  <c r="G166" i="76"/>
  <c r="H166" i="76"/>
  <c r="I166" i="76"/>
  <c r="J166" i="76"/>
  <c r="K166" i="76"/>
  <c r="E167" i="76"/>
  <c r="D168" i="76"/>
  <c r="F168" i="76"/>
  <c r="G168" i="76"/>
  <c r="H168" i="76"/>
  <c r="I168" i="76"/>
  <c r="J168" i="76"/>
  <c r="K168" i="76"/>
  <c r="E173" i="76"/>
  <c r="D174" i="76"/>
  <c r="F174" i="76"/>
  <c r="G174" i="76"/>
  <c r="H174" i="76"/>
  <c r="I174" i="76"/>
  <c r="J174" i="76"/>
  <c r="K174" i="76"/>
  <c r="E175" i="76"/>
  <c r="I177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G201" i="76"/>
  <c r="H201" i="76"/>
  <c r="I201" i="76"/>
  <c r="J201" i="76"/>
  <c r="K201" i="76"/>
  <c r="E202" i="76"/>
  <c r="E203" i="76"/>
  <c r="E204" i="76"/>
  <c r="E205" i="76"/>
  <c r="E206" i="76"/>
  <c r="E207" i="76"/>
  <c r="E208" i="76"/>
  <c r="E209" i="76"/>
  <c r="E210" i="76"/>
  <c r="D211" i="76"/>
  <c r="F211" i="76"/>
  <c r="G211" i="76"/>
  <c r="H211" i="76"/>
  <c r="I211" i="76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J311" i="76"/>
  <c r="K311" i="76"/>
  <c r="E312" i="76"/>
  <c r="E313" i="76"/>
  <c r="E314" i="76"/>
  <c r="D319" i="76"/>
  <c r="F319" i="76"/>
  <c r="G319" i="76"/>
  <c r="H319" i="76"/>
  <c r="I319" i="76"/>
  <c r="J319" i="76"/>
  <c r="K319" i="76"/>
  <c r="E320" i="76"/>
  <c r="D321" i="76"/>
  <c r="F321" i="76"/>
  <c r="G321" i="76"/>
  <c r="H321" i="76"/>
  <c r="I321" i="76"/>
  <c r="J321" i="76"/>
  <c r="K321" i="76"/>
  <c r="E322" i="76"/>
  <c r="D323" i="76"/>
  <c r="F323" i="76"/>
  <c r="G323" i="76"/>
  <c r="H323" i="76"/>
  <c r="I323" i="76"/>
  <c r="J323" i="76"/>
  <c r="K323" i="76"/>
  <c r="E324" i="76"/>
  <c r="E325" i="76"/>
  <c r="E326" i="76"/>
  <c r="D327" i="76"/>
  <c r="F327" i="76"/>
  <c r="G327" i="76"/>
  <c r="G310" i="76" s="1"/>
  <c r="H327" i="76"/>
  <c r="I327" i="76"/>
  <c r="J327" i="76"/>
  <c r="K327" i="76"/>
  <c r="E328" i="76"/>
  <c r="D330" i="76"/>
  <c r="F330" i="76"/>
  <c r="G330" i="76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F353" i="76"/>
  <c r="G353" i="76"/>
  <c r="H353" i="76"/>
  <c r="I353" i="76"/>
  <c r="J353" i="76"/>
  <c r="K353" i="76"/>
  <c r="E354" i="76"/>
  <c r="E355" i="76"/>
  <c r="E356" i="76"/>
  <c r="D358" i="76"/>
  <c r="F358" i="76"/>
  <c r="G358" i="76"/>
  <c r="H358" i="76"/>
  <c r="I358" i="76"/>
  <c r="J358" i="76"/>
  <c r="K358" i="76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G364" i="76"/>
  <c r="H364" i="76"/>
  <c r="I364" i="76"/>
  <c r="J364" i="76"/>
  <c r="K364" i="76"/>
  <c r="E365" i="76"/>
  <c r="E366" i="76"/>
  <c r="D367" i="76"/>
  <c r="F367" i="76"/>
  <c r="G367" i="76"/>
  <c r="H367" i="76"/>
  <c r="I367" i="76"/>
  <c r="J367" i="76"/>
  <c r="K367" i="76"/>
  <c r="E368" i="76"/>
  <c r="E369" i="76"/>
  <c r="D375" i="76"/>
  <c r="F375" i="76"/>
  <c r="G375" i="76"/>
  <c r="H375" i="76"/>
  <c r="I375" i="76"/>
  <c r="J375" i="76"/>
  <c r="K375" i="76"/>
  <c r="E376" i="76"/>
  <c r="E377" i="76"/>
  <c r="D378" i="76"/>
  <c r="F378" i="76"/>
  <c r="G378" i="76"/>
  <c r="H378" i="76"/>
  <c r="I378" i="76"/>
  <c r="J378" i="76"/>
  <c r="K378" i="76"/>
  <c r="E379" i="76"/>
  <c r="E380" i="76"/>
  <c r="D381" i="76"/>
  <c r="F381" i="76"/>
  <c r="G381" i="76"/>
  <c r="H381" i="76"/>
  <c r="I381" i="76"/>
  <c r="J381" i="76"/>
  <c r="K381" i="76"/>
  <c r="E382" i="76"/>
  <c r="E383" i="76"/>
  <c r="D384" i="76"/>
  <c r="F384" i="76"/>
  <c r="G384" i="76"/>
  <c r="H384" i="76"/>
  <c r="I384" i="76"/>
  <c r="J384" i="76"/>
  <c r="K384" i="76"/>
  <c r="E385" i="76"/>
  <c r="E386" i="76"/>
  <c r="D387" i="76"/>
  <c r="F387" i="76"/>
  <c r="G387" i="76"/>
  <c r="H387" i="76"/>
  <c r="I387" i="76"/>
  <c r="J387" i="76"/>
  <c r="K387" i="76"/>
  <c r="E388" i="76"/>
  <c r="E389" i="76"/>
  <c r="D391" i="76"/>
  <c r="F391" i="76"/>
  <c r="G391" i="76"/>
  <c r="H391" i="76"/>
  <c r="I391" i="76"/>
  <c r="J391" i="76"/>
  <c r="K391" i="76"/>
  <c r="E392" i="76"/>
  <c r="E393" i="76"/>
  <c r="E394" i="76"/>
  <c r="D395" i="76"/>
  <c r="F395" i="76"/>
  <c r="G395" i="76"/>
  <c r="H395" i="76"/>
  <c r="I395" i="76"/>
  <c r="J395" i="76"/>
  <c r="K395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H413" i="76"/>
  <c r="I413" i="76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H419" i="76"/>
  <c r="I419" i="76"/>
  <c r="I409" i="76" s="1"/>
  <c r="J41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G428" i="76"/>
  <c r="H428" i="76"/>
  <c r="I428" i="76"/>
  <c r="J428" i="76"/>
  <c r="K428" i="76"/>
  <c r="E429" i="76"/>
  <c r="D432" i="76"/>
  <c r="F432" i="76"/>
  <c r="G432" i="76"/>
  <c r="H432" i="76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H447" i="76"/>
  <c r="I447" i="76"/>
  <c r="J447" i="76"/>
  <c r="K447" i="76"/>
  <c r="E448" i="76"/>
  <c r="D449" i="76"/>
  <c r="F449" i="76"/>
  <c r="G449" i="76"/>
  <c r="H449" i="76"/>
  <c r="I449" i="76"/>
  <c r="J449" i="76"/>
  <c r="K449" i="76"/>
  <c r="E450" i="76"/>
  <c r="D451" i="76"/>
  <c r="F451" i="76"/>
  <c r="G451" i="76"/>
  <c r="H451" i="76"/>
  <c r="I451" i="76"/>
  <c r="J451" i="76"/>
  <c r="K451" i="76"/>
  <c r="E452" i="76"/>
  <c r="D454" i="76"/>
  <c r="F454" i="76"/>
  <c r="G454" i="76"/>
  <c r="H454" i="76"/>
  <c r="I454" i="76"/>
  <c r="J454" i="76"/>
  <c r="K454" i="76"/>
  <c r="E455" i="76"/>
  <c r="D456" i="76"/>
  <c r="F456" i="76"/>
  <c r="G456" i="76"/>
  <c r="H456" i="76"/>
  <c r="I456" i="76"/>
  <c r="J456" i="76"/>
  <c r="K456" i="76"/>
  <c r="E457" i="76"/>
  <c r="E462" i="76"/>
  <c r="E463" i="76"/>
  <c r="D464" i="76"/>
  <c r="F464" i="76"/>
  <c r="G464" i="76"/>
  <c r="H464" i="76"/>
  <c r="I464" i="76"/>
  <c r="I453" i="76" s="1"/>
  <c r="J464" i="76"/>
  <c r="K464" i="76"/>
  <c r="E465" i="76"/>
  <c r="D467" i="76"/>
  <c r="D466" i="76" s="1"/>
  <c r="F467" i="76"/>
  <c r="G467" i="76"/>
  <c r="G466" i="76" s="1"/>
  <c r="H467" i="76"/>
  <c r="H466" i="76" s="1"/>
  <c r="I467" i="76"/>
  <c r="I466" i="76" s="1"/>
  <c r="J467" i="76"/>
  <c r="J466" i="76" s="1"/>
  <c r="K467" i="76"/>
  <c r="K466" i="76" s="1"/>
  <c r="E468" i="76"/>
  <c r="D470" i="76"/>
  <c r="F470" i="76"/>
  <c r="G470" i="76"/>
  <c r="H470" i="76"/>
  <c r="I470" i="76"/>
  <c r="J470" i="76"/>
  <c r="K470" i="76"/>
  <c r="E471" i="76"/>
  <c r="D472" i="76"/>
  <c r="F472" i="76"/>
  <c r="G472" i="76"/>
  <c r="H472" i="76"/>
  <c r="I472" i="76"/>
  <c r="J472" i="76"/>
  <c r="K472" i="76"/>
  <c r="E473" i="76"/>
  <c r="D474" i="76"/>
  <c r="F474" i="76"/>
  <c r="G474" i="76"/>
  <c r="H474" i="76"/>
  <c r="I474" i="76"/>
  <c r="I469" i="76" s="1"/>
  <c r="J474" i="76"/>
  <c r="K474" i="76"/>
  <c r="E475" i="76"/>
  <c r="E476" i="76"/>
  <c r="D478" i="76"/>
  <c r="D477" i="76" s="1"/>
  <c r="F478" i="76"/>
  <c r="F477" i="76" s="1"/>
  <c r="G478" i="76"/>
  <c r="G477" i="76" s="1"/>
  <c r="H478" i="76"/>
  <c r="H477" i="76" s="1"/>
  <c r="I478" i="76"/>
  <c r="I477" i="76" s="1"/>
  <c r="J478" i="76"/>
  <c r="J477" i="76" s="1"/>
  <c r="K478" i="76"/>
  <c r="K477" i="76" s="1"/>
  <c r="E479" i="76"/>
  <c r="D482" i="76"/>
  <c r="F482" i="76"/>
  <c r="G482" i="76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J504" i="76"/>
  <c r="K504" i="76"/>
  <c r="E505" i="76"/>
  <c r="D506" i="76"/>
  <c r="F506" i="76"/>
  <c r="G506" i="76"/>
  <c r="H506" i="76"/>
  <c r="I506" i="76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H511" i="76"/>
  <c r="I511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5" i="76"/>
  <c r="A8" i="81"/>
  <c r="A9" i="81"/>
  <c r="D9" i="81"/>
  <c r="A10" i="81"/>
  <c r="D10" i="81"/>
  <c r="D23" i="81"/>
  <c r="D24" i="81"/>
  <c r="E24" i="81"/>
  <c r="D28" i="81"/>
  <c r="E28" i="81"/>
  <c r="D30" i="81"/>
  <c r="E30" i="81"/>
  <c r="D37" i="81"/>
  <c r="E37" i="81"/>
  <c r="D43" i="81"/>
  <c r="E43" i="81"/>
  <c r="D50" i="81"/>
  <c r="E50" i="81"/>
  <c r="D53" i="81"/>
  <c r="E53" i="81"/>
  <c r="D60" i="81"/>
  <c r="E60" i="81"/>
  <c r="D68" i="81"/>
  <c r="E68" i="81"/>
  <c r="D73" i="81"/>
  <c r="E73" i="81"/>
  <c r="D78" i="81"/>
  <c r="E78" i="81"/>
  <c r="D81" i="81"/>
  <c r="E81" i="81"/>
  <c r="D86" i="81"/>
  <c r="E86" i="81"/>
  <c r="D90" i="81"/>
  <c r="E90" i="81"/>
  <c r="D97" i="81"/>
  <c r="E97" i="81"/>
  <c r="D102" i="81"/>
  <c r="E102" i="81"/>
  <c r="D109" i="81"/>
  <c r="E109" i="81"/>
  <c r="D112" i="81"/>
  <c r="E112" i="81"/>
  <c r="D115" i="81"/>
  <c r="E115" i="81"/>
  <c r="D117" i="81"/>
  <c r="E117" i="81"/>
  <c r="D120" i="81"/>
  <c r="D119" i="81" s="1"/>
  <c r="E120" i="81"/>
  <c r="E119" i="81" s="1"/>
  <c r="D124" i="81"/>
  <c r="D123" i="81" s="1"/>
  <c r="E124" i="81"/>
  <c r="E123" i="81" s="1"/>
  <c r="D128" i="81"/>
  <c r="E128" i="81"/>
  <c r="D130" i="81"/>
  <c r="E130" i="81"/>
  <c r="D132" i="81"/>
  <c r="E132" i="81"/>
  <c r="D135" i="81"/>
  <c r="E135" i="81"/>
  <c r="D137" i="81"/>
  <c r="E137" i="81"/>
  <c r="D139" i="81"/>
  <c r="E139" i="81"/>
  <c r="D142" i="81"/>
  <c r="D141" i="81" s="1"/>
  <c r="E142" i="81"/>
  <c r="E141" i="81" s="1"/>
  <c r="D145" i="81"/>
  <c r="E145" i="81"/>
  <c r="D147" i="81"/>
  <c r="E147" i="81"/>
  <c r="D149" i="81"/>
  <c r="E149" i="81"/>
  <c r="D153" i="81"/>
  <c r="E153" i="81"/>
  <c r="D163" i="81"/>
  <c r="E163" i="81"/>
  <c r="D171" i="81"/>
  <c r="D172" i="81"/>
  <c r="E172" i="81"/>
  <c r="D182" i="81"/>
  <c r="E182" i="81"/>
  <c r="D194" i="81"/>
  <c r="E194" i="81"/>
  <c r="D196" i="81"/>
  <c r="E196" i="81"/>
  <c r="D200" i="81"/>
  <c r="E200" i="81"/>
  <c r="D202" i="81"/>
  <c r="E202" i="81"/>
  <c r="D207" i="81"/>
  <c r="E207" i="81"/>
  <c r="D209" i="81"/>
  <c r="E209" i="81"/>
  <c r="D211" i="81"/>
  <c r="E211" i="81"/>
  <c r="D213" i="81"/>
  <c r="E213" i="81"/>
  <c r="D216" i="81"/>
  <c r="E216" i="81"/>
  <c r="D224" i="81"/>
  <c r="E224" i="81"/>
  <c r="D230" i="81"/>
  <c r="E230" i="81"/>
  <c r="D239" i="81"/>
  <c r="E239" i="81"/>
  <c r="D247" i="81"/>
  <c r="E247" i="81"/>
  <c r="D250" i="81"/>
  <c r="E250" i="81"/>
  <c r="D261" i="81"/>
  <c r="E261" i="81"/>
  <c r="D265" i="81"/>
  <c r="E265" i="81"/>
  <c r="D267" i="81"/>
  <c r="E267" i="81"/>
  <c r="D269" i="81"/>
  <c r="E269" i="81"/>
  <c r="D273" i="81"/>
  <c r="E273" i="81"/>
  <c r="D275" i="81"/>
  <c r="D276" i="81"/>
  <c r="E276" i="81"/>
  <c r="D286" i="81"/>
  <c r="E286" i="81"/>
  <c r="D293" i="81"/>
  <c r="E293" i="81"/>
  <c r="D295" i="81"/>
  <c r="E295" i="81"/>
  <c r="D300" i="81"/>
  <c r="E300" i="81"/>
  <c r="D303" i="81"/>
  <c r="E303" i="81"/>
  <c r="D306" i="81"/>
  <c r="E306" i="81"/>
  <c r="D309" i="81"/>
  <c r="E309" i="81"/>
  <c r="D313" i="81"/>
  <c r="E313" i="81"/>
  <c r="D316" i="81"/>
  <c r="E316" i="81"/>
  <c r="D319" i="81"/>
  <c r="E319" i="81"/>
  <c r="D322" i="81"/>
  <c r="E322" i="81"/>
  <c r="D325" i="81"/>
  <c r="E325" i="81"/>
  <c r="D329" i="81"/>
  <c r="E329" i="81"/>
  <c r="D333" i="81"/>
  <c r="E333" i="81"/>
  <c r="D344" i="81"/>
  <c r="E344" i="81"/>
  <c r="D347" i="81"/>
  <c r="D343" i="81" s="1"/>
  <c r="E347" i="81"/>
  <c r="D351" i="81"/>
  <c r="E351" i="81"/>
  <c r="D353" i="81"/>
  <c r="E353" i="81"/>
  <c r="D356" i="81"/>
  <c r="E356" i="81"/>
  <c r="D358" i="81"/>
  <c r="E358" i="81"/>
  <c r="D362" i="81"/>
  <c r="E362" i="81"/>
  <c r="D367" i="81"/>
  <c r="E367" i="81"/>
  <c r="D377" i="81"/>
  <c r="E377" i="81"/>
  <c r="D379" i="81"/>
  <c r="E379" i="81"/>
  <c r="D381" i="81"/>
  <c r="E381" i="81"/>
  <c r="D384" i="81"/>
  <c r="E384" i="81"/>
  <c r="D386" i="81"/>
  <c r="E386" i="81"/>
  <c r="D390" i="81"/>
  <c r="E390" i="81"/>
  <c r="D392" i="81"/>
  <c r="D393" i="81"/>
  <c r="E393" i="81"/>
  <c r="E392" i="81" s="1"/>
  <c r="D396" i="81"/>
  <c r="E396" i="81"/>
  <c r="D398" i="81"/>
  <c r="E398" i="81"/>
  <c r="D400" i="81"/>
  <c r="E400" i="81"/>
  <c r="D404" i="81"/>
  <c r="D403" i="81" s="1"/>
  <c r="E404" i="81"/>
  <c r="E403" i="81" s="1"/>
  <c r="D407" i="81"/>
  <c r="D408" i="81"/>
  <c r="E408" i="81"/>
  <c r="D418" i="81"/>
  <c r="E418" i="81"/>
  <c r="D426" i="81"/>
  <c r="E426" i="81"/>
  <c r="D428" i="81"/>
  <c r="E428" i="81"/>
  <c r="D430" i="81"/>
  <c r="E430" i="81"/>
  <c r="D433" i="81"/>
  <c r="E433" i="81"/>
  <c r="D443" i="81"/>
  <c r="E443" i="81"/>
  <c r="D452" i="81"/>
  <c r="E452" i="81"/>
  <c r="A8" i="80"/>
  <c r="A9" i="80"/>
  <c r="D9" i="80"/>
  <c r="A10" i="80"/>
  <c r="D10" i="80"/>
  <c r="D24" i="80"/>
  <c r="E24" i="80"/>
  <c r="D26" i="80"/>
  <c r="E26" i="80"/>
  <c r="D28" i="80"/>
  <c r="E28" i="80"/>
  <c r="D31" i="80"/>
  <c r="E31" i="80"/>
  <c r="D33" i="80"/>
  <c r="E33" i="80"/>
  <c r="D35" i="80"/>
  <c r="E35" i="80"/>
  <c r="D38" i="80"/>
  <c r="D37" i="80" s="1"/>
  <c r="E38" i="80"/>
  <c r="E37" i="80" s="1"/>
  <c r="D41" i="80"/>
  <c r="E41" i="80"/>
  <c r="D43" i="80"/>
  <c r="E43" i="80"/>
  <c r="D45" i="80"/>
  <c r="E45" i="80"/>
  <c r="D49" i="80"/>
  <c r="E49" i="80"/>
  <c r="D59" i="80"/>
  <c r="E59" i="80"/>
  <c r="D68" i="80"/>
  <c r="E68" i="80"/>
  <c r="D78" i="80"/>
  <c r="E78" i="80"/>
  <c r="D90" i="80"/>
  <c r="E90" i="80"/>
  <c r="D95" i="80"/>
  <c r="E95" i="80"/>
  <c r="D105" i="80"/>
  <c r="E105" i="80"/>
  <c r="D107" i="80"/>
  <c r="E107" i="80"/>
  <c r="D109" i="80"/>
  <c r="E109" i="80"/>
  <c r="D112" i="80"/>
  <c r="E112" i="80"/>
  <c r="D114" i="80"/>
  <c r="E114" i="80"/>
  <c r="D118" i="80"/>
  <c r="E118" i="80"/>
  <c r="D121" i="80"/>
  <c r="D120" i="80" s="1"/>
  <c r="E121" i="80"/>
  <c r="E120" i="80" s="1"/>
  <c r="D124" i="80"/>
  <c r="E124" i="80"/>
  <c r="D126" i="80"/>
  <c r="E126" i="80"/>
  <c r="D128" i="80"/>
  <c r="E128" i="80"/>
  <c r="D132" i="80"/>
  <c r="D131" i="80" s="1"/>
  <c r="E132" i="80"/>
  <c r="E131" i="80" s="1"/>
  <c r="D136" i="80"/>
  <c r="E136" i="80"/>
  <c r="D146" i="80"/>
  <c r="E146" i="80"/>
  <c r="D154" i="80"/>
  <c r="E154" i="80"/>
  <c r="D156" i="80"/>
  <c r="E156" i="80"/>
  <c r="D158" i="80"/>
  <c r="E158" i="80"/>
  <c r="D161" i="80"/>
  <c r="E161" i="80"/>
  <c r="D171" i="80"/>
  <c r="E171" i="80"/>
  <c r="D180" i="80"/>
  <c r="E180" i="80"/>
  <c r="A8" i="79"/>
  <c r="A9" i="79"/>
  <c r="D9" i="79"/>
  <c r="A10" i="79"/>
  <c r="D10" i="79"/>
  <c r="D24" i="79"/>
  <c r="D23" i="79" s="1"/>
  <c r="E24" i="79"/>
  <c r="D28" i="79"/>
  <c r="E28" i="79"/>
  <c r="D30" i="79"/>
  <c r="E30" i="79"/>
  <c r="D37" i="79"/>
  <c r="E37" i="79"/>
  <c r="D43" i="79"/>
  <c r="E43" i="79"/>
  <c r="D50" i="79"/>
  <c r="E50" i="79"/>
  <c r="D53" i="79"/>
  <c r="E53" i="79"/>
  <c r="D60" i="79"/>
  <c r="E60" i="79"/>
  <c r="D68" i="79"/>
  <c r="E68" i="79"/>
  <c r="D73" i="79"/>
  <c r="E73" i="79"/>
  <c r="D77" i="79"/>
  <c r="D78" i="79"/>
  <c r="E78" i="79"/>
  <c r="D81" i="79"/>
  <c r="E81" i="79"/>
  <c r="D86" i="79"/>
  <c r="E86" i="79"/>
  <c r="D90" i="79"/>
  <c r="E90" i="79"/>
  <c r="D97" i="79"/>
  <c r="E97" i="79"/>
  <c r="D102" i="79"/>
  <c r="E102" i="79"/>
  <c r="D109" i="79"/>
  <c r="E109" i="79"/>
  <c r="D112" i="79"/>
  <c r="E112" i="79"/>
  <c r="D115" i="79"/>
  <c r="E115" i="79"/>
  <c r="D117" i="79"/>
  <c r="E117" i="79"/>
  <c r="D120" i="79"/>
  <c r="D119" i="79" s="1"/>
  <c r="E120" i="79"/>
  <c r="E119" i="79" s="1"/>
  <c r="D124" i="79"/>
  <c r="D123" i="79" s="1"/>
  <c r="E124" i="79"/>
  <c r="E123" i="79" s="1"/>
  <c r="D128" i="79"/>
  <c r="E128" i="79"/>
  <c r="D130" i="79"/>
  <c r="E130" i="79"/>
  <c r="D132" i="79"/>
  <c r="E132" i="79"/>
  <c r="D135" i="79"/>
  <c r="E135" i="79"/>
  <c r="D137" i="79"/>
  <c r="E137" i="79"/>
  <c r="D139" i="79"/>
  <c r="E139" i="79"/>
  <c r="D141" i="79"/>
  <c r="D142" i="79"/>
  <c r="E142" i="79"/>
  <c r="E141" i="79" s="1"/>
  <c r="D145" i="79"/>
  <c r="E145" i="79"/>
  <c r="D147" i="79"/>
  <c r="E147" i="79"/>
  <c r="D149" i="79"/>
  <c r="E149" i="79"/>
  <c r="D154" i="79"/>
  <c r="E154" i="79"/>
  <c r="D156" i="79"/>
  <c r="E156" i="79"/>
  <c r="D160" i="79"/>
  <c r="E160" i="79"/>
  <c r="D162" i="79"/>
  <c r="E162" i="79"/>
  <c r="D167" i="79"/>
  <c r="E167" i="79"/>
  <c r="D169" i="79"/>
  <c r="E169" i="79"/>
  <c r="D171" i="79"/>
  <c r="E171" i="79"/>
  <c r="D173" i="79"/>
  <c r="E173" i="79"/>
  <c r="D176" i="79"/>
  <c r="E176" i="79"/>
  <c r="D184" i="79"/>
  <c r="E184" i="79"/>
  <c r="D190" i="79"/>
  <c r="E190" i="79"/>
  <c r="D199" i="79"/>
  <c r="E199" i="79"/>
  <c r="D207" i="79"/>
  <c r="E207" i="79"/>
  <c r="D210" i="79"/>
  <c r="E210" i="79"/>
  <c r="D221" i="79"/>
  <c r="E221" i="79"/>
  <c r="D225" i="79"/>
  <c r="E225" i="79"/>
  <c r="D227" i="79"/>
  <c r="E227" i="79"/>
  <c r="D229" i="79"/>
  <c r="E229" i="79"/>
  <c r="D233" i="79"/>
  <c r="D220" i="79" s="1"/>
  <c r="E233" i="79"/>
  <c r="D236" i="79"/>
  <c r="E236" i="79"/>
  <c r="D246" i="79"/>
  <c r="E246" i="79"/>
  <c r="D253" i="79"/>
  <c r="E253" i="79"/>
  <c r="D255" i="79"/>
  <c r="E255" i="79"/>
  <c r="D260" i="79"/>
  <c r="D259" i="79" s="1"/>
  <c r="E260" i="79"/>
  <c r="D263" i="79"/>
  <c r="E263" i="79"/>
  <c r="D266" i="79"/>
  <c r="E266" i="79"/>
  <c r="D269" i="79"/>
  <c r="E269" i="79"/>
  <c r="D273" i="79"/>
  <c r="E273" i="79"/>
  <c r="D276" i="79"/>
  <c r="E276" i="79"/>
  <c r="D279" i="79"/>
  <c r="E279" i="79"/>
  <c r="D282" i="79"/>
  <c r="E282" i="79"/>
  <c r="D285" i="79"/>
  <c r="E285" i="79"/>
  <c r="D288" i="79"/>
  <c r="D289" i="79"/>
  <c r="E289" i="79"/>
  <c r="D293" i="79"/>
  <c r="E293" i="79"/>
  <c r="D304" i="79"/>
  <c r="E304" i="79"/>
  <c r="D307" i="79"/>
  <c r="E307" i="79"/>
  <c r="D311" i="79"/>
  <c r="E311" i="79"/>
  <c r="D313" i="79"/>
  <c r="E313" i="79"/>
  <c r="D316" i="79"/>
  <c r="E316" i="79"/>
  <c r="D318" i="79"/>
  <c r="E318" i="79"/>
  <c r="D322" i="79"/>
  <c r="E322" i="79"/>
  <c r="D327" i="79"/>
  <c r="E327" i="79"/>
  <c r="D337" i="79"/>
  <c r="E337" i="79"/>
  <c r="D339" i="79"/>
  <c r="E339" i="79"/>
  <c r="D341" i="79"/>
  <c r="E341" i="79"/>
  <c r="D344" i="79"/>
  <c r="D343" i="79" s="1"/>
  <c r="E344" i="79"/>
  <c r="D346" i="79"/>
  <c r="E346" i="79"/>
  <c r="D350" i="79"/>
  <c r="E350" i="79"/>
  <c r="D353" i="79"/>
  <c r="D352" i="79" s="1"/>
  <c r="E353" i="79"/>
  <c r="E352" i="79" s="1"/>
  <c r="D355" i="79"/>
  <c r="D356" i="79"/>
  <c r="E356" i="79"/>
  <c r="D358" i="79"/>
  <c r="E358" i="79"/>
  <c r="D360" i="79"/>
  <c r="E360" i="79"/>
  <c r="D364" i="79"/>
  <c r="D363" i="79" s="1"/>
  <c r="E364" i="79"/>
  <c r="E363" i="79" s="1"/>
  <c r="D369" i="79"/>
  <c r="E369" i="79"/>
  <c r="D375" i="79"/>
  <c r="E375" i="79"/>
  <c r="D380" i="79"/>
  <c r="E380" i="79"/>
  <c r="A8" i="78"/>
  <c r="A9" i="78"/>
  <c r="D9" i="78"/>
  <c r="A10" i="78"/>
  <c r="D10" i="78"/>
  <c r="D25" i="78"/>
  <c r="E25" i="78"/>
  <c r="F25" i="78"/>
  <c r="G26" i="78"/>
  <c r="G27" i="78"/>
  <c r="G28" i="78"/>
  <c r="D29" i="78"/>
  <c r="E29" i="78"/>
  <c r="F29" i="78"/>
  <c r="G30" i="78"/>
  <c r="D31" i="78"/>
  <c r="E31" i="78"/>
  <c r="F31" i="78"/>
  <c r="G32" i="78"/>
  <c r="D33" i="78"/>
  <c r="E33" i="78"/>
  <c r="F33" i="78"/>
  <c r="G33" i="78"/>
  <c r="G34" i="78"/>
  <c r="G35" i="78"/>
  <c r="G36" i="78"/>
  <c r="D37" i="78"/>
  <c r="E37" i="78"/>
  <c r="F37" i="78"/>
  <c r="G37" i="78" s="1"/>
  <c r="G38" i="78"/>
  <c r="G39" i="78"/>
  <c r="D40" i="78"/>
  <c r="E40" i="78"/>
  <c r="F40" i="78"/>
  <c r="G41" i="78"/>
  <c r="D43" i="78"/>
  <c r="E43" i="78"/>
  <c r="F43" i="78"/>
  <c r="G44" i="78"/>
  <c r="G49" i="78"/>
  <c r="G50" i="78"/>
  <c r="D51" i="78"/>
  <c r="E51" i="78"/>
  <c r="F51" i="78"/>
  <c r="G52" i="78"/>
  <c r="G53" i="78"/>
  <c r="D56" i="78"/>
  <c r="E56" i="78"/>
  <c r="F56" i="78"/>
  <c r="F55" i="78" s="1"/>
  <c r="G57" i="78"/>
  <c r="G58" i="78"/>
  <c r="G59" i="78"/>
  <c r="G60" i="78"/>
  <c r="G61" i="78"/>
  <c r="G62" i="78"/>
  <c r="G63" i="78"/>
  <c r="G64" i="78"/>
  <c r="G65" i="78"/>
  <c r="D66" i="78"/>
  <c r="E66" i="78"/>
  <c r="G66" i="78" s="1"/>
  <c r="F66" i="78"/>
  <c r="G67" i="78"/>
  <c r="G68" i="78"/>
  <c r="G69" i="78"/>
  <c r="G70" i="78"/>
  <c r="G71" i="78"/>
  <c r="G72" i="78"/>
  <c r="G73" i="78"/>
  <c r="G74" i="78"/>
  <c r="D76" i="78"/>
  <c r="E76" i="78"/>
  <c r="F76" i="78"/>
  <c r="G77" i="78"/>
  <c r="G78" i="78"/>
  <c r="G79" i="78"/>
  <c r="G80" i="78"/>
  <c r="G81" i="78"/>
  <c r="G82" i="78"/>
  <c r="G83" i="78"/>
  <c r="G84" i="78"/>
  <c r="G85" i="78"/>
  <c r="D86" i="78"/>
  <c r="E86" i="78"/>
  <c r="F86" i="78"/>
  <c r="G86" i="78" s="1"/>
  <c r="G91" i="78"/>
  <c r="D92" i="78"/>
  <c r="E92" i="78"/>
  <c r="F92" i="78"/>
  <c r="G92" i="78" s="1"/>
  <c r="G93" i="78"/>
  <c r="G94" i="78"/>
  <c r="G95" i="78"/>
  <c r="G96" i="78"/>
  <c r="D98" i="78"/>
  <c r="D97" i="78" s="1"/>
  <c r="E98" i="78"/>
  <c r="E97" i="78" s="1"/>
  <c r="G97" i="78" s="1"/>
  <c r="F98" i="78"/>
  <c r="F97" i="78" s="1"/>
  <c r="G99" i="78"/>
  <c r="G100" i="78"/>
  <c r="G101" i="78"/>
  <c r="G103" i="78"/>
  <c r="F110" i="78"/>
  <c r="G110" i="78"/>
  <c r="F120" i="78"/>
  <c r="G120" i="78"/>
  <c r="F127" i="78"/>
  <c r="G127" i="78"/>
  <c r="F129" i="78"/>
  <c r="G129" i="78"/>
  <c r="F131" i="78"/>
  <c r="G131" i="78"/>
  <c r="F134" i="78"/>
  <c r="F133" i="78" s="1"/>
  <c r="G134" i="78"/>
  <c r="F146" i="78"/>
  <c r="G146" i="78"/>
  <c r="F153" i="78"/>
  <c r="G153" i="78"/>
  <c r="F156" i="78"/>
  <c r="G156" i="78"/>
  <c r="F162" i="78"/>
  <c r="G162" i="78"/>
  <c r="F168" i="78"/>
  <c r="G168" i="78"/>
  <c r="F174" i="78"/>
  <c r="G174" i="78"/>
  <c r="F178" i="78"/>
  <c r="G178" i="78"/>
  <c r="F187" i="78"/>
  <c r="G187" i="78"/>
  <c r="F193" i="78"/>
  <c r="G193" i="78"/>
  <c r="F201" i="78"/>
  <c r="G201" i="78"/>
  <c r="F207" i="78"/>
  <c r="G207" i="78"/>
  <c r="F213" i="78"/>
  <c r="F214" i="78"/>
  <c r="G214" i="78"/>
  <c r="F222" i="78"/>
  <c r="G222" i="78"/>
  <c r="F227" i="78"/>
  <c r="G227" i="78"/>
  <c r="F232" i="78"/>
  <c r="G232" i="78"/>
  <c r="F235" i="78"/>
  <c r="G235" i="78"/>
  <c r="F242" i="78"/>
  <c r="G242" i="78"/>
  <c r="F246" i="78"/>
  <c r="G246" i="78"/>
  <c r="F249" i="78"/>
  <c r="G249" i="78"/>
  <c r="F251" i="78"/>
  <c r="G251" i="78"/>
  <c r="F256" i="78"/>
  <c r="F255" i="78" s="1"/>
  <c r="G256" i="78"/>
  <c r="G255" i="78" s="1"/>
  <c r="F263" i="78"/>
  <c r="F262" i="78" s="1"/>
  <c r="F261" i="78" s="1"/>
  <c r="G263" i="78"/>
  <c r="G262" i="78" s="1"/>
  <c r="F280" i="78"/>
  <c r="G280" i="78"/>
  <c r="F281" i="78"/>
  <c r="G281" i="78"/>
  <c r="B29" i="4"/>
  <c r="E29" i="4"/>
  <c r="D222" i="101"/>
  <c r="D129" i="101"/>
  <c r="D65" i="101"/>
  <c r="G23" i="101"/>
  <c r="G22" i="101" s="1"/>
  <c r="G32" i="101"/>
  <c r="F27" i="101"/>
  <c r="F30" i="101"/>
  <c r="F29" i="101" s="1"/>
  <c r="H29" i="101" s="1"/>
  <c r="F25" i="101"/>
  <c r="H25" i="101"/>
  <c r="D23" i="101" l="1"/>
  <c r="D22" i="101" s="1"/>
  <c r="D32" i="101" s="1"/>
  <c r="D361" i="81"/>
  <c r="D360" i="81" s="1"/>
  <c r="D312" i="81"/>
  <c r="D215" i="81"/>
  <c r="D127" i="81"/>
  <c r="D126" i="81" s="1"/>
  <c r="D114" i="81"/>
  <c r="D22" i="81" s="1"/>
  <c r="G98" i="78"/>
  <c r="G25" i="78"/>
  <c r="D24" i="78"/>
  <c r="D127" i="79"/>
  <c r="D126" i="79" s="1"/>
  <c r="D153" i="79"/>
  <c r="D114" i="79"/>
  <c r="G261" i="78"/>
  <c r="G241" i="78"/>
  <c r="G213" i="78"/>
  <c r="F155" i="78"/>
  <c r="G109" i="78"/>
  <c r="E42" i="78"/>
  <c r="E24" i="78"/>
  <c r="E23" i="78" s="1"/>
  <c r="E355" i="79"/>
  <c r="E321" i="79"/>
  <c r="E303" i="79"/>
  <c r="E288" i="79"/>
  <c r="D272" i="79"/>
  <c r="E235" i="79"/>
  <c r="E220" i="79"/>
  <c r="D175" i="79"/>
  <c r="E144" i="79"/>
  <c r="D134" i="79"/>
  <c r="E89" i="79"/>
  <c r="E77" i="79"/>
  <c r="D67" i="79"/>
  <c r="D160" i="80"/>
  <c r="D135" i="80"/>
  <c r="D134" i="80" s="1"/>
  <c r="D123" i="80"/>
  <c r="D111" i="80"/>
  <c r="D89" i="80"/>
  <c r="D88" i="80" s="1"/>
  <c r="D87" i="80" s="1"/>
  <c r="D67" i="80"/>
  <c r="D48" i="80"/>
  <c r="D40" i="80"/>
  <c r="D30" i="80"/>
  <c r="D23" i="80"/>
  <c r="E432" i="81"/>
  <c r="E407" i="81"/>
  <c r="E406" i="81" s="1"/>
  <c r="E395" i="81"/>
  <c r="D383" i="81"/>
  <c r="E343" i="81"/>
  <c r="D328" i="81"/>
  <c r="E299" i="81"/>
  <c r="E275" i="81"/>
  <c r="D260" i="81"/>
  <c r="E193" i="81"/>
  <c r="E171" i="81"/>
  <c r="D152" i="81"/>
  <c r="D151" i="81" s="1"/>
  <c r="D144" i="81"/>
  <c r="E114" i="81"/>
  <c r="D89" i="81"/>
  <c r="D77" i="81"/>
  <c r="J148" i="76"/>
  <c r="H148" i="76"/>
  <c r="E140" i="76"/>
  <c r="K102" i="76"/>
  <c r="I102" i="76"/>
  <c r="G102" i="76"/>
  <c r="D102" i="76"/>
  <c r="E77" i="76"/>
  <c r="G76" i="76"/>
  <c r="D20" i="90"/>
  <c r="F42" i="90"/>
  <c r="E13" i="97"/>
  <c r="F241" i="78"/>
  <c r="G155" i="78"/>
  <c r="G133" i="78"/>
  <c r="F109" i="78"/>
  <c r="E75" i="78"/>
  <c r="G56" i="78"/>
  <c r="D55" i="78"/>
  <c r="G51" i="78"/>
  <c r="G40" i="78"/>
  <c r="G31" i="78"/>
  <c r="G29" i="78"/>
  <c r="E343" i="79"/>
  <c r="D321" i="79"/>
  <c r="D320" i="79" s="1"/>
  <c r="D303" i="79"/>
  <c r="E272" i="79"/>
  <c r="E259" i="79"/>
  <c r="D235" i="79"/>
  <c r="E175" i="79"/>
  <c r="E153" i="79"/>
  <c r="D144" i="79"/>
  <c r="E134" i="79"/>
  <c r="E127" i="79"/>
  <c r="E114" i="79"/>
  <c r="D89" i="79"/>
  <c r="D22" i="79" s="1"/>
  <c r="E67" i="79"/>
  <c r="E23" i="79"/>
  <c r="E160" i="80"/>
  <c r="E135" i="80"/>
  <c r="E123" i="80"/>
  <c r="E111" i="80"/>
  <c r="E88" i="80" s="1"/>
  <c r="E89" i="80"/>
  <c r="E67" i="80"/>
  <c r="E48" i="80"/>
  <c r="E40" i="80"/>
  <c r="E30" i="80"/>
  <c r="E23" i="80"/>
  <c r="E22" i="80" s="1"/>
  <c r="D432" i="81"/>
  <c r="D395" i="81"/>
  <c r="E383" i="81"/>
  <c r="E361" i="81"/>
  <c r="E360" i="81" s="1"/>
  <c r="E328" i="81"/>
  <c r="E312" i="81"/>
  <c r="D299" i="81"/>
  <c r="E260" i="81"/>
  <c r="E215" i="81"/>
  <c r="D193" i="81"/>
  <c r="E152" i="81"/>
  <c r="E134" i="81"/>
  <c r="E127" i="81"/>
  <c r="E67" i="81"/>
  <c r="E23" i="81"/>
  <c r="K510" i="76"/>
  <c r="K480" i="76" s="1"/>
  <c r="K549" i="76" s="1"/>
  <c r="I510" i="76"/>
  <c r="G510" i="76"/>
  <c r="E506" i="76"/>
  <c r="E496" i="76"/>
  <c r="K481" i="76"/>
  <c r="I481" i="76"/>
  <c r="I480" i="76" s="1"/>
  <c r="I549" i="76" s="1"/>
  <c r="I551" i="76" s="1"/>
  <c r="G481" i="76"/>
  <c r="D481" i="76"/>
  <c r="E472" i="76"/>
  <c r="E464" i="76"/>
  <c r="K453" i="76"/>
  <c r="G453" i="76"/>
  <c r="D453" i="76"/>
  <c r="I431" i="76"/>
  <c r="E449" i="76"/>
  <c r="E437" i="76"/>
  <c r="E419" i="76"/>
  <c r="E413" i="76"/>
  <c r="E387" i="76"/>
  <c r="E381" i="76"/>
  <c r="K370" i="76"/>
  <c r="G370" i="76"/>
  <c r="D370" i="76"/>
  <c r="E364" i="76"/>
  <c r="K357" i="76"/>
  <c r="G357" i="76"/>
  <c r="E357" i="76" s="1"/>
  <c r="D357" i="76"/>
  <c r="E351" i="76"/>
  <c r="E323" i="76"/>
  <c r="E289" i="76"/>
  <c r="E244" i="76"/>
  <c r="E238" i="76"/>
  <c r="E188" i="76"/>
  <c r="E168" i="76"/>
  <c r="F102" i="76"/>
  <c r="K90" i="76"/>
  <c r="I90" i="76"/>
  <c r="G90" i="76"/>
  <c r="D90" i="76"/>
  <c r="E69" i="76"/>
  <c r="E55" i="76"/>
  <c r="E33" i="76"/>
  <c r="D24" i="76"/>
  <c r="E144" i="81"/>
  <c r="D134" i="81"/>
  <c r="E89" i="81"/>
  <c r="E22" i="81" s="1"/>
  <c r="E77" i="81"/>
  <c r="D67" i="81"/>
  <c r="H481" i="76"/>
  <c r="E474" i="76"/>
  <c r="D469" i="76"/>
  <c r="E422" i="76"/>
  <c r="E417" i="76"/>
  <c r="K390" i="76"/>
  <c r="I390" i="76"/>
  <c r="G390" i="76"/>
  <c r="E384" i="76"/>
  <c r="E378" i="76"/>
  <c r="J370" i="76"/>
  <c r="H370" i="76"/>
  <c r="F370" i="76"/>
  <c r="E367" i="76"/>
  <c r="E361" i="76"/>
  <c r="J357" i="76"/>
  <c r="H357" i="76"/>
  <c r="F357" i="76"/>
  <c r="H329" i="76"/>
  <c r="E340" i="76"/>
  <c r="K329" i="76"/>
  <c r="I329" i="76"/>
  <c r="G329" i="76"/>
  <c r="D329" i="76"/>
  <c r="E321" i="76"/>
  <c r="K310" i="76"/>
  <c r="E311" i="76"/>
  <c r="I261" i="76"/>
  <c r="E276" i="76"/>
  <c r="K261" i="76"/>
  <c r="G261" i="76"/>
  <c r="D261" i="76"/>
  <c r="E257" i="76"/>
  <c r="E253" i="76"/>
  <c r="J235" i="76"/>
  <c r="K200" i="76"/>
  <c r="I200" i="76"/>
  <c r="I176" i="76" s="1"/>
  <c r="I548" i="76" s="1"/>
  <c r="G200" i="76"/>
  <c r="K177" i="76"/>
  <c r="K176" i="76" s="1"/>
  <c r="K548" i="76" s="1"/>
  <c r="G177" i="76"/>
  <c r="D177" i="76"/>
  <c r="J165" i="76"/>
  <c r="H165" i="76"/>
  <c r="E160" i="76"/>
  <c r="D155" i="76"/>
  <c r="E151" i="76"/>
  <c r="D148" i="76"/>
  <c r="E136" i="76"/>
  <c r="K131" i="76"/>
  <c r="I131" i="76"/>
  <c r="E132" i="76"/>
  <c r="J102" i="76"/>
  <c r="J90" i="76"/>
  <c r="E82" i="76"/>
  <c r="J76" i="76"/>
  <c r="H76" i="76"/>
  <c r="F76" i="76"/>
  <c r="E58" i="76"/>
  <c r="E48" i="76"/>
  <c r="J24" i="76"/>
  <c r="H13" i="97"/>
  <c r="D186" i="101"/>
  <c r="D201" i="101"/>
  <c r="D269" i="101"/>
  <c r="D268" i="101" s="1"/>
  <c r="F108" i="78"/>
  <c r="F286" i="78" s="1"/>
  <c r="D406" i="81"/>
  <c r="I430" i="76"/>
  <c r="E134" i="80"/>
  <c r="E47" i="80"/>
  <c r="G76" i="78"/>
  <c r="G43" i="78"/>
  <c r="F24" i="78"/>
  <c r="G24" i="78" s="1"/>
  <c r="E22" i="79"/>
  <c r="E126" i="81"/>
  <c r="H469" i="76"/>
  <c r="F469" i="76"/>
  <c r="G431" i="76"/>
  <c r="G409" i="76"/>
  <c r="I357" i="76"/>
  <c r="E358" i="76"/>
  <c r="H235" i="76"/>
  <c r="F177" i="76"/>
  <c r="H30" i="101"/>
  <c r="E55" i="78"/>
  <c r="E126" i="79"/>
  <c r="E534" i="76"/>
  <c r="E511" i="76"/>
  <c r="G480" i="76"/>
  <c r="G549" i="76" s="1"/>
  <c r="E478" i="76"/>
  <c r="J469" i="76"/>
  <c r="E447" i="76"/>
  <c r="K431" i="76"/>
  <c r="D431" i="76"/>
  <c r="K409" i="76"/>
  <c r="D409" i="76"/>
  <c r="E391" i="76"/>
  <c r="I370" i="76"/>
  <c r="E375" i="76"/>
  <c r="E353" i="76"/>
  <c r="E327" i="76"/>
  <c r="E255" i="76"/>
  <c r="E236" i="76"/>
  <c r="E201" i="76"/>
  <c r="J177" i="76"/>
  <c r="H177" i="76"/>
  <c r="H27" i="101"/>
  <c r="F24" i="101"/>
  <c r="F75" i="78"/>
  <c r="D75" i="78"/>
  <c r="F42" i="78"/>
  <c r="D42" i="78"/>
  <c r="E320" i="79"/>
  <c r="D22" i="80"/>
  <c r="E151" i="81"/>
  <c r="E525" i="76"/>
  <c r="J510" i="76"/>
  <c r="H510" i="76"/>
  <c r="F510" i="76"/>
  <c r="E504" i="76"/>
  <c r="J481" i="76"/>
  <c r="J480" i="76" s="1"/>
  <c r="J549" i="76" s="1"/>
  <c r="E477" i="76"/>
  <c r="K469" i="76"/>
  <c r="G469" i="76"/>
  <c r="E456" i="76"/>
  <c r="J453" i="76"/>
  <c r="H453" i="76"/>
  <c r="F453" i="76"/>
  <c r="J431" i="76"/>
  <c r="J430" i="76" s="1"/>
  <c r="H431" i="76"/>
  <c r="F431" i="76"/>
  <c r="J409" i="76"/>
  <c r="H409" i="76"/>
  <c r="F409" i="76"/>
  <c r="E370" i="76"/>
  <c r="J329" i="76"/>
  <c r="I310" i="76"/>
  <c r="E300" i="76"/>
  <c r="E270" i="76"/>
  <c r="J261" i="76"/>
  <c r="H261" i="76"/>
  <c r="F261" i="76"/>
  <c r="D235" i="76"/>
  <c r="F235" i="76"/>
  <c r="G176" i="76"/>
  <c r="G548" i="76" s="1"/>
  <c r="G550" i="76" s="1"/>
  <c r="F165" i="76"/>
  <c r="E166" i="76"/>
  <c r="E158" i="76"/>
  <c r="J155" i="76"/>
  <c r="J147" i="76" s="1"/>
  <c r="H155" i="76"/>
  <c r="F155" i="76"/>
  <c r="D37" i="90"/>
  <c r="D13" i="90"/>
  <c r="E42" i="90"/>
  <c r="D510" i="76"/>
  <c r="D480" i="76" s="1"/>
  <c r="D549" i="76" s="1"/>
  <c r="E508" i="76"/>
  <c r="E482" i="76"/>
  <c r="F481" i="76"/>
  <c r="E470" i="76"/>
  <c r="E467" i="76"/>
  <c r="F466" i="76"/>
  <c r="E466" i="76" s="1"/>
  <c r="E454" i="76"/>
  <c r="E451" i="76"/>
  <c r="E432" i="76"/>
  <c r="E428" i="76"/>
  <c r="E410" i="76"/>
  <c r="E395" i="76"/>
  <c r="J390" i="76"/>
  <c r="H390" i="76"/>
  <c r="F390" i="76"/>
  <c r="D390" i="76"/>
  <c r="E330" i="76"/>
  <c r="F329" i="76"/>
  <c r="E329" i="76" s="1"/>
  <c r="E319" i="76"/>
  <c r="J310" i="76"/>
  <c r="H310" i="76"/>
  <c r="F310" i="76"/>
  <c r="D310" i="76"/>
  <c r="E297" i="76"/>
  <c r="E262" i="76"/>
  <c r="E259" i="76"/>
  <c r="E242" i="76"/>
  <c r="K235" i="76"/>
  <c r="I235" i="76"/>
  <c r="G235" i="76"/>
  <c r="G234" i="76" s="1"/>
  <c r="E211" i="76"/>
  <c r="J200" i="76"/>
  <c r="H200" i="76"/>
  <c r="F200" i="76"/>
  <c r="D200" i="76"/>
  <c r="E178" i="76"/>
  <c r="E174" i="76"/>
  <c r="K165" i="76"/>
  <c r="I165" i="76"/>
  <c r="G165" i="76"/>
  <c r="D165" i="76"/>
  <c r="K155" i="76"/>
  <c r="G155" i="76"/>
  <c r="H147" i="76"/>
  <c r="E149" i="76"/>
  <c r="E129" i="76"/>
  <c r="E115" i="76"/>
  <c r="H102" i="76"/>
  <c r="E102" i="76" s="1"/>
  <c r="E103" i="76"/>
  <c r="E94" i="76"/>
  <c r="I76" i="76"/>
  <c r="E42" i="76"/>
  <c r="H24" i="76"/>
  <c r="E25" i="76"/>
  <c r="E163" i="76"/>
  <c r="F162" i="76"/>
  <c r="E162" i="76" s="1"/>
  <c r="E156" i="76"/>
  <c r="E153" i="76"/>
  <c r="K148" i="76"/>
  <c r="I148" i="76"/>
  <c r="G148" i="76"/>
  <c r="E141" i="76"/>
  <c r="E137" i="76"/>
  <c r="E134" i="76"/>
  <c r="J131" i="76"/>
  <c r="H131" i="76"/>
  <c r="F131" i="76"/>
  <c r="D131" i="76"/>
  <c r="D23" i="76" s="1"/>
  <c r="E126" i="76"/>
  <c r="E110" i="76"/>
  <c r="E99" i="76"/>
  <c r="E91" i="76"/>
  <c r="F90" i="76"/>
  <c r="E35" i="76"/>
  <c r="K24" i="76"/>
  <c r="I24" i="76"/>
  <c r="G24" i="76"/>
  <c r="G23" i="76" s="1"/>
  <c r="D31" i="90"/>
  <c r="D157" i="101"/>
  <c r="G75" i="78" l="1"/>
  <c r="E192" i="81"/>
  <c r="E191" i="81" s="1"/>
  <c r="E455" i="81" s="1"/>
  <c r="D192" i="81"/>
  <c r="G108" i="78"/>
  <c r="G286" i="78" s="1"/>
  <c r="G42" i="78"/>
  <c r="E152" i="79"/>
  <c r="E151" i="79" s="1"/>
  <c r="D54" i="78"/>
  <c r="D23" i="78"/>
  <c r="D152" i="79"/>
  <c r="D151" i="79" s="1"/>
  <c r="K234" i="76"/>
  <c r="K550" i="76"/>
  <c r="J234" i="76"/>
  <c r="J233" i="76" s="1"/>
  <c r="J536" i="76" s="1"/>
  <c r="D42" i="101"/>
  <c r="D41" i="101" s="1"/>
  <c r="D320" i="101" s="1"/>
  <c r="K23" i="76"/>
  <c r="E90" i="76"/>
  <c r="E131" i="76"/>
  <c r="J23" i="76"/>
  <c r="G147" i="76"/>
  <c r="G22" i="76" s="1"/>
  <c r="K147" i="76"/>
  <c r="H23" i="76"/>
  <c r="H22" i="76" s="1"/>
  <c r="H544" i="76" s="1"/>
  <c r="E76" i="76"/>
  <c r="D147" i="76"/>
  <c r="D22" i="76" s="1"/>
  <c r="D176" i="76"/>
  <c r="D548" i="76" s="1"/>
  <c r="D551" i="76" s="1"/>
  <c r="I234" i="76"/>
  <c r="I233" i="76" s="1"/>
  <c r="I545" i="76" s="1"/>
  <c r="E390" i="76"/>
  <c r="E409" i="76"/>
  <c r="H480" i="76"/>
  <c r="H549" i="76" s="1"/>
  <c r="D430" i="76"/>
  <c r="D21" i="81"/>
  <c r="D47" i="80"/>
  <c r="D21" i="80" s="1"/>
  <c r="J545" i="76"/>
  <c r="J22" i="76"/>
  <c r="D550" i="76"/>
  <c r="I23" i="76"/>
  <c r="I147" i="76"/>
  <c r="E200" i="76"/>
  <c r="E310" i="76"/>
  <c r="D42" i="90"/>
  <c r="F23" i="76"/>
  <c r="E148" i="76"/>
  <c r="E155" i="76"/>
  <c r="E235" i="76"/>
  <c r="F234" i="76"/>
  <c r="E261" i="76"/>
  <c r="F430" i="76"/>
  <c r="E431" i="76"/>
  <c r="E510" i="76"/>
  <c r="J176" i="76"/>
  <c r="J548" i="76" s="1"/>
  <c r="J550" i="76" s="1"/>
  <c r="K430" i="76"/>
  <c r="G551" i="76"/>
  <c r="E21" i="81"/>
  <c r="F176" i="76"/>
  <c r="E177" i="76"/>
  <c r="E469" i="76"/>
  <c r="D191" i="81"/>
  <c r="E21" i="80"/>
  <c r="E87" i="80"/>
  <c r="E183" i="80" s="1"/>
  <c r="D21" i="79"/>
  <c r="D367" i="79" s="1"/>
  <c r="I550" i="76"/>
  <c r="F54" i="78"/>
  <c r="E481" i="76"/>
  <c r="F480" i="76"/>
  <c r="E24" i="76"/>
  <c r="F147" i="76"/>
  <c r="E147" i="76" s="1"/>
  <c r="E165" i="76"/>
  <c r="D234" i="76"/>
  <c r="D233" i="76" s="1"/>
  <c r="H430" i="76"/>
  <c r="E453" i="76"/>
  <c r="E459" i="81"/>
  <c r="H24" i="101"/>
  <c r="F23" i="101"/>
  <c r="H176" i="76"/>
  <c r="H548" i="76" s="1"/>
  <c r="H550" i="76" s="1"/>
  <c r="K551" i="76"/>
  <c r="E54" i="78"/>
  <c r="G54" i="78" s="1"/>
  <c r="G55" i="78"/>
  <c r="H234" i="76"/>
  <c r="H233" i="76" s="1"/>
  <c r="G430" i="76"/>
  <c r="G233" i="76" s="1"/>
  <c r="E21" i="79"/>
  <c r="F23" i="78"/>
  <c r="G23" i="78" s="1"/>
  <c r="D454" i="81"/>
  <c r="D457" i="81"/>
  <c r="E367" i="79" l="1"/>
  <c r="D102" i="78"/>
  <c r="D368" i="79"/>
  <c r="D379" i="79" s="1"/>
  <c r="I536" i="76"/>
  <c r="K233" i="76"/>
  <c r="K536" i="76" s="1"/>
  <c r="K22" i="76"/>
  <c r="D182" i="80"/>
  <c r="D183" i="80"/>
  <c r="D224" i="76"/>
  <c r="D544" i="76"/>
  <c r="G224" i="76"/>
  <c r="G544" i="76"/>
  <c r="F102" i="78"/>
  <c r="G536" i="76"/>
  <c r="G545" i="76"/>
  <c r="G547" i="76" s="1"/>
  <c r="H536" i="76"/>
  <c r="H545" i="76"/>
  <c r="H547" i="76" s="1"/>
  <c r="H23" i="101"/>
  <c r="F22" i="101"/>
  <c r="E102" i="78"/>
  <c r="D378" i="79"/>
  <c r="E182" i="80"/>
  <c r="E368" i="79"/>
  <c r="E379" i="79" s="1"/>
  <c r="E454" i="81"/>
  <c r="E457" i="81"/>
  <c r="E462" i="81" s="1"/>
  <c r="I22" i="76"/>
  <c r="H224" i="76"/>
  <c r="D536" i="76"/>
  <c r="D545" i="76"/>
  <c r="E480" i="76"/>
  <c r="F549" i="76"/>
  <c r="D455" i="81"/>
  <c r="D459" i="81"/>
  <c r="D462" i="81" s="1"/>
  <c r="F548" i="76"/>
  <c r="E176" i="76"/>
  <c r="J551" i="76"/>
  <c r="E430" i="76"/>
  <c r="E234" i="76"/>
  <c r="F233" i="76"/>
  <c r="E23" i="76"/>
  <c r="F22" i="76"/>
  <c r="H546" i="76"/>
  <c r="G546" i="76"/>
  <c r="H551" i="76"/>
  <c r="J544" i="76"/>
  <c r="J546" i="76" s="1"/>
  <c r="J224" i="76"/>
  <c r="J552" i="76" s="1"/>
  <c r="G102" i="78" l="1"/>
  <c r="E378" i="79"/>
  <c r="G552" i="76"/>
  <c r="K545" i="76"/>
  <c r="H552" i="76"/>
  <c r="D552" i="76"/>
  <c r="K553" i="76"/>
  <c r="K224" i="76"/>
  <c r="K544" i="76"/>
  <c r="G553" i="76"/>
  <c r="D547" i="76"/>
  <c r="D553" i="76"/>
  <c r="J553" i="76"/>
  <c r="E22" i="76"/>
  <c r="F544" i="76"/>
  <c r="F224" i="76"/>
  <c r="F550" i="76"/>
  <c r="E548" i="76"/>
  <c r="D546" i="76"/>
  <c r="I224" i="76"/>
  <c r="I544" i="76"/>
  <c r="K552" i="76"/>
  <c r="H22" i="101"/>
  <c r="F32" i="101"/>
  <c r="H32" i="101" s="1"/>
  <c r="E233" i="76"/>
  <c r="F536" i="76"/>
  <c r="F545" i="76"/>
  <c r="F551" i="76"/>
  <c r="E549" i="76"/>
  <c r="E551" i="76" s="1"/>
  <c r="J547" i="76"/>
  <c r="H553" i="76"/>
  <c r="K546" i="76" l="1"/>
  <c r="K547" i="76"/>
  <c r="F547" i="76"/>
  <c r="E545" i="76"/>
  <c r="I546" i="76"/>
  <c r="I547" i="76"/>
  <c r="F546" i="76"/>
  <c r="E544" i="76"/>
  <c r="E546" i="76" s="1"/>
  <c r="F553" i="76"/>
  <c r="E536" i="76"/>
  <c r="I552" i="76"/>
  <c r="I553" i="76"/>
  <c r="E550" i="76"/>
  <c r="E224" i="76"/>
  <c r="E552" i="76" s="1"/>
  <c r="F552" i="76"/>
  <c r="E553" i="76" l="1"/>
  <c r="E547" i="76"/>
</calcChain>
</file>

<file path=xl/sharedStrings.xml><?xml version="1.0" encoding="utf-8"?>
<sst xmlns="http://schemas.openxmlformats.org/spreadsheetml/2006/main" count="3646" uniqueCount="1761">
  <si>
    <t>Новчане казне и пенали по решењу судова</t>
  </si>
  <si>
    <t>Накнада штете за повреде или штету услед елементарних непогода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</si>
  <si>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</si>
  <si>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</si>
  <si>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</si>
  <si>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</si>
  <si>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</si>
  <si>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</si>
  <si>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</si>
  <si>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</si>
  <si>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</si>
  <si>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</si>
  <si>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</si>
  <si>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</si>
  <si>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</si>
  <si>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</si>
  <si>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</si>
  <si>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</si>
  <si>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</si>
  <si>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</si>
  <si>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</si>
  <si>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</si>
  <si>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</si>
  <si>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</si>
  <si>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</si>
  <si>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</si>
  <si>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</si>
  <si>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</si>
  <si>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Краткорочне обавезе по основу домаћих меница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</si>
  <si>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</si>
  <si>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</si>
  <si>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</si>
  <si>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</si>
  <si>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</si>
  <si>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</si>
  <si>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</si>
  <si>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задуживања од осталих поверилаца у земљи</t>
  </si>
  <si>
    <t>ПРИМАЊА ОД ИНОСТРАНОГ ЗАДУЖИВАЊА (од 3040 до 3046)</t>
  </si>
  <si>
    <t>ПРИМАЊА ОД ПРОДАЈЕ ФИНАНСИЈСКЕ ИМОВИНЕ (3048 + 3058)</t>
  </si>
  <si>
    <t>Примања од отплате кредита датих физичким лицима и домаћинствима у земљи</t>
  </si>
  <si>
    <t>ПРИМАЊА ОД ПРОДАЈЕ СТРАНЕ ФИНАНСИЈСКЕ ИМОВИНЕ (од 3059 до 3066)</t>
  </si>
  <si>
    <t>ИЗДАЦИ (3068 + 3114)</t>
  </si>
  <si>
    <t>МАШИНЕ И ОПРЕМА (од 3076 до 3084)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</si>
  <si>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</si>
  <si>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</si>
  <si>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</si>
  <si>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</si>
  <si>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</si>
  <si>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</si>
  <si>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</si>
  <si>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</si>
  <si>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</si>
  <si>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</si>
  <si>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</si>
  <si>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</si>
  <si>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Образац 4</t>
  </si>
  <si>
    <t>ИЗВЕШТАЈ О НОВЧАНИМ ТОКОВИМА</t>
  </si>
  <si>
    <t>Порез на фонд зарада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</si>
  <si>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</si>
  <si>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</si>
  <si>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</si>
  <si>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</si>
  <si>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</si>
  <si>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</si>
  <si>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</si>
  <si>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</si>
  <si>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</si>
  <si>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</si>
  <si>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</si>
  <si>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</si>
  <si>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</si>
  <si>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</si>
  <si>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</si>
  <si>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</si>
  <si>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</si>
  <si>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</si>
  <si>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</si>
  <si>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</si>
  <si>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</si>
  <si>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</si>
  <si>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</si>
  <si>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</si>
  <si>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</si>
  <si>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</si>
  <si>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</si>
  <si>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</si>
  <si>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</si>
  <si>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</si>
  <si>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</si>
  <si>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</si>
  <si>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</si>
  <si>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</si>
  <si>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</si>
  <si>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</si>
  <si>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</si>
  <si>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</si>
  <si>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</si>
  <si>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</si>
  <si>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</si>
  <si>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</si>
  <si>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Nema gresaka!!!!!</t>
  </si>
  <si>
    <t>1.</t>
  </si>
  <si>
    <t>Напомена: Подаци у овом обрасцу морају бити сложени са подацима у БИЛАНСУ СТАЊА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</si>
  <si>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</si>
  <si>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</si>
  <si>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</si>
  <si>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</si>
  <si>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</si>
  <si>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</si>
  <si>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</si>
  <si>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</si>
  <si>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</si>
  <si>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</si>
  <si>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</si>
  <si>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</si>
  <si>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</si>
  <si>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</si>
  <si>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</si>
  <si>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</si>
  <si>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</si>
  <si>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</si>
  <si>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</si>
  <si>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</si>
  <si>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</si>
  <si>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</si>
  <si>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</si>
  <si>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</si>
  <si>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</si>
  <si>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</si>
  <si>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</si>
  <si>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</si>
  <si>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</si>
  <si>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</si>
  <si>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</si>
  <si>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</si>
  <si>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</si>
  <si>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Дефицит из ранијих година</t>
  </si>
  <si>
    <t>ПРОМЕНЕ У ВРЕДНОСТИ И ОБИМУ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</si>
  <si>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</si>
  <si>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</si>
  <si>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</si>
  <si>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</si>
  <si>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</si>
  <si>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</si>
  <si>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</si>
  <si>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</si>
  <si>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</si>
  <si>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Дати аванси, депозити и кауције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</si>
  <si>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</si>
  <si>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</si>
  <si>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</si>
  <si>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</si>
  <si>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</si>
  <si>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</si>
  <si>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</si>
  <si>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</si>
  <si>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</si>
  <si>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</si>
  <si>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</si>
  <si>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</si>
  <si>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</si>
  <si>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</si>
  <si>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</si>
  <si>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</si>
  <si>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</si>
  <si>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</si>
  <si>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</si>
  <si>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</si>
  <si>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</si>
  <si>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</si>
  <si>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</si>
  <si>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</si>
  <si>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</si>
  <si>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</si>
  <si>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</si>
  <si>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</si>
  <si>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</si>
  <si>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</si>
  <si>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</si>
  <si>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</si>
  <si>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</si>
  <si>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</si>
  <si>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</si>
  <si>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</si>
  <si>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за нето исплаћени судијски додатак</t>
  </si>
  <si>
    <t>Обавезе по основу пореза на исплаћени судијски додатак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</si>
  <si>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</si>
  <si>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</si>
  <si>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</si>
  <si>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</si>
  <si>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</si>
  <si>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</si>
  <si>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Опрема за образовање, науку, културу и спорт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</si>
  <si>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</si>
  <si>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</si>
  <si>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</si>
  <si>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</si>
  <si>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</si>
  <si>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</si>
  <si>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</si>
  <si>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</si>
  <si>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</si>
  <si>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</si>
  <si>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3=4+5</t>
  </si>
  <si>
    <t>Од РФЗО</t>
  </si>
  <si>
    <t>Образац 6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</si>
  <si>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</si>
  <si>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</si>
  <si>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</si>
  <si>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Од Фонда здравства Црне Горе</t>
  </si>
  <si>
    <t>Од Фонда здравства Републике Српске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</si>
  <si>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</si>
  <si>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</si>
  <si>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</si>
  <si>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</si>
  <si>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</si>
  <si>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</si>
  <si>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</si>
  <si>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</si>
  <si>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</si>
  <si>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</si>
  <si>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</si>
  <si>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</si>
  <si>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</si>
  <si>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</si>
  <si>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</si>
  <si>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</si>
  <si>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</si>
  <si>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</si>
  <si>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</si>
  <si>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</si>
  <si>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</si>
  <si>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</si>
  <si>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</si>
  <si>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</si>
  <si>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</si>
  <si>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</si>
  <si>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</si>
  <si>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</si>
  <si>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</si>
  <si>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</si>
  <si>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</si>
  <si>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</si>
  <si>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</si>
  <si>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</si>
  <si>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</si>
  <si>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</si>
  <si>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</si>
  <si>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</si>
  <si>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</si>
  <si>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</si>
  <si>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ПАСИВА</t>
  </si>
  <si>
    <t>ДОМАЋЕ ДУГОРОЧНЕ ОБАВЕЗЕ (од 1077 до 1085)</t>
  </si>
  <si>
    <t>Обавезе по основу емитованих хартија од вредности, изузев акција</t>
  </si>
  <si>
    <t>Обавезе по основу дугорочних кредита од осталих нивоа власти</t>
  </si>
  <si>
    <t>Краткорочне обавезе по основу гаранција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</si>
  <si>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</si>
  <si>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</si>
  <si>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</si>
  <si>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</si>
  <si>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</si>
  <si>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нето накнада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</si>
  <si>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</si>
  <si>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</si>
  <si>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</si>
  <si>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</si>
  <si>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</si>
  <si>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</si>
  <si>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</si>
  <si>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</si>
  <si>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</si>
  <si>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</si>
  <si>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</si>
  <si>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</si>
  <si>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</si>
  <si>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</si>
  <si>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нето исплата социјалне помоћи запосленима</t>
  </si>
  <si>
    <t>Образац 2</t>
  </si>
  <si>
    <t>БИЛАНС ПРИХОДА И РАСХОДА</t>
  </si>
  <si>
    <t>Порези на доходак и капиталне добитке које плаћају физичка лица</t>
  </si>
  <si>
    <t>ПОРЕЗ НА ИМОВИНУ (од 2011 до 2016)</t>
  </si>
  <si>
    <t>Порези, таксе и накнаде на употребу добара, на дозволу да се добра употребљавају или делатности обављају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</si>
  <si>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</si>
  <si>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</si>
  <si>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</si>
  <si>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</si>
  <si>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</si>
  <si>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</si>
  <si>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</si>
  <si>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</si>
  <si>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 xml:space="preserve">Примања од задуживања од иностраних пословних банака 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</si>
  <si>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</si>
  <si>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</si>
  <si>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</si>
  <si>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</si>
  <si>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</si>
  <si>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</si>
  <si>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</si>
  <si>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</si>
  <si>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</si>
  <si>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</si>
  <si>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5.</t>
  </si>
  <si>
    <t>6.</t>
  </si>
  <si>
    <t>7.</t>
  </si>
  <si>
    <t>8.</t>
  </si>
  <si>
    <t>8.1.</t>
  </si>
  <si>
    <t>8.2.</t>
  </si>
  <si>
    <t>8.3.</t>
  </si>
  <si>
    <t>9.</t>
  </si>
  <si>
    <t>10.</t>
  </si>
  <si>
    <t>ЗА ЛЕКОВЕ И ПОМАГАЛА НА НАЛОГ У АПОТЕКАМА</t>
  </si>
  <si>
    <t>ЗА ПОМАГАЛА НА НАЛОГ</t>
  </si>
  <si>
    <t xml:space="preserve">ЗА ЛЕКОВЕ НА РЕЦЕПТ </t>
  </si>
  <si>
    <t>2.1.</t>
  </si>
  <si>
    <t>ЛЕКОВИ У ЗУ</t>
  </si>
  <si>
    <t>2.2.</t>
  </si>
  <si>
    <t>ЦИТОСТАТИЦИ ЛИСТА Б</t>
  </si>
  <si>
    <t>2.3.</t>
  </si>
  <si>
    <t>ЦИТОСТАТИЦИ ПО ПОСЕБНОМ РЕЖИМУ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</si>
  <si>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</si>
  <si>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</si>
  <si>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</si>
  <si>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</si>
  <si>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</si>
  <si>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</si>
  <si>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4.1.</t>
  </si>
  <si>
    <t>УГРАДНИ МАТЕРИЈАЛ У ОРТОПЕДИЈИ</t>
  </si>
  <si>
    <t>4.2.</t>
  </si>
  <si>
    <t>ИМПЛАНТАНТИ ЗА КУКОВЕ И ОСТАЛО</t>
  </si>
  <si>
    <t>4.3.</t>
  </si>
  <si>
    <t>ВАЛВУЛЕ И ОСТАЛИ УГРАДНИ МАТЕРИЈАЛ У КАРДИОХИРУРГИЈИ</t>
  </si>
  <si>
    <t>4.4.</t>
  </si>
  <si>
    <t>ПЕЈСМЕЈКЕРИ</t>
  </si>
  <si>
    <t>4.5.</t>
  </si>
  <si>
    <t>СТЕНТОВИ</t>
  </si>
  <si>
    <t>4.6.</t>
  </si>
  <si>
    <t>ГРАФТОВИ</t>
  </si>
  <si>
    <t>4.7.</t>
  </si>
  <si>
    <t>ОСТАЛИ УГРАДНИ МАТЕРИЈАЛ</t>
  </si>
  <si>
    <t>САНИТЕТСКИ И МЕДИЦИНСКИ ПОТРОШНИ МАТЕРИЈАЛ</t>
  </si>
  <si>
    <t>МАТЕРИЈАЛ ЗА ДИЈАЛИЗУ СА ЛЕКОВИМА (РЕКОРМОН И ЕПРЕКС)</t>
  </si>
  <si>
    <t>ИСХРАНА (НАМИРНИЦЕ И УСЛУГЕ)</t>
  </si>
  <si>
    <t>ЕНЕРГЕНТИ</t>
  </si>
  <si>
    <t>ДАЉИНСКО ГРЕЈАЊЕ</t>
  </si>
  <si>
    <t>ГАС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</si>
  <si>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</si>
  <si>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</si>
  <si>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</si>
  <si>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</si>
  <si>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</si>
  <si>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</si>
  <si>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</si>
  <si>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</si>
  <si>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</si>
  <si>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</si>
  <si>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</si>
  <si>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</si>
  <si>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</si>
  <si>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</si>
  <si>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</si>
  <si>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</si>
  <si>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</si>
  <si>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</si>
  <si>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</si>
  <si>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</si>
  <si>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</si>
  <si>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</si>
  <si>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</si>
  <si>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</si>
  <si>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</si>
  <si>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</si>
  <si>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</si>
  <si>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</si>
  <si>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</si>
  <si>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</si>
  <si>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</si>
  <si>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</si>
  <si>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за нето исплаћени посланички додатак</t>
  </si>
  <si>
    <t>Обавезе по основу пореза на исплаћени посланички додатак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</si>
  <si>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</si>
  <si>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</si>
  <si>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</si>
  <si>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</si>
  <si>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</si>
  <si>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</si>
  <si>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</si>
  <si>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</si>
  <si>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</si>
  <si>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</si>
  <si>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</si>
  <si>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</si>
  <si>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</si>
  <si>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</si>
  <si>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 xml:space="preserve">УТВРЂИВАЊЕ РЕЗУЛТАТА ПОСЛОВАЊА 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</si>
  <si>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</si>
  <si>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</si>
  <si>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</si>
  <si>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</si>
  <si>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</si>
  <si>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</si>
  <si>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</si>
  <si>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</si>
  <si>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</si>
  <si>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</si>
  <si>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</si>
  <si>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</si>
  <si>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</si>
  <si>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</si>
  <si>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</si>
  <si>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</si>
  <si>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</si>
  <si>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</si>
  <si>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</si>
  <si>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</si>
  <si>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</si>
  <si>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</si>
  <si>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</si>
  <si>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</si>
  <si>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</si>
  <si>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</si>
  <si>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</si>
  <si>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</si>
  <si>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</si>
  <si>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</si>
  <si>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</si>
  <si>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</si>
  <si>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</si>
  <si>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</si>
  <si>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</si>
  <si>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</si>
  <si>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</si>
  <si>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</si>
  <si>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</si>
  <si>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</si>
  <si>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</si>
  <si>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</si>
  <si>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</si>
  <si>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</si>
  <si>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</si>
  <si>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</si>
  <si>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</si>
  <si>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</si>
  <si>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</si>
  <si>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</si>
  <si>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</si>
  <si>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</si>
  <si>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</si>
  <si>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</si>
  <si>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</si>
  <si>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</si>
  <si>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</si>
  <si>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</si>
  <si>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</si>
  <si>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</si>
  <si>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</si>
  <si>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</si>
  <si>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</si>
  <si>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</si>
  <si>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</si>
  <si>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</si>
  <si>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</si>
  <si>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</si>
  <si>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</si>
  <si>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</si>
  <si>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</si>
  <si>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</si>
  <si>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</si>
  <si>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</si>
  <si>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</si>
  <si>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</si>
  <si>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</si>
  <si>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</si>
  <si>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</si>
  <si>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</si>
  <si>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</si>
  <si>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</si>
  <si>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</si>
  <si>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</si>
  <si>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</si>
  <si>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</si>
  <si>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</si>
  <si>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</si>
  <si>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</si>
  <si>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</si>
  <si>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</si>
  <si>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</si>
  <si>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</si>
  <si>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</si>
  <si>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Дугорочне стране обавезе по основу емитованих хартија од вредности, изузев акција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</si>
  <si>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</si>
  <si>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</si>
  <si>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</si>
  <si>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</si>
  <si>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</si>
  <si>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</si>
  <si>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</si>
  <si>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</si>
  <si>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</si>
  <si>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</si>
  <si>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</si>
  <si>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</si>
  <si>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</si>
  <si>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</si>
  <si>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</si>
  <si>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</si>
  <si>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</si>
  <si>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</si>
  <si>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</si>
  <si>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</si>
  <si>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</si>
  <si>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</si>
  <si>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</si>
  <si>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</si>
  <si>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</si>
  <si>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</si>
  <si>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</si>
  <si>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</si>
  <si>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</si>
  <si>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</si>
  <si>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</si>
  <si>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</si>
  <si>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</si>
  <si>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</si>
  <si>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</si>
  <si>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</si>
  <si>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</si>
  <si>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</si>
  <si>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</si>
  <si>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</si>
  <si>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</si>
  <si>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</si>
  <si>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</si>
  <si>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</si>
  <si>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</si>
  <si>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</si>
  <si>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</si>
  <si>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</si>
  <si>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</si>
  <si>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</si>
  <si>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</si>
  <si>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</si>
  <si>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</si>
  <si>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</si>
  <si>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</si>
  <si>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</si>
  <si>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</si>
  <si>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</si>
  <si>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</si>
  <si>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</si>
  <si>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</si>
  <si>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</si>
  <si>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</si>
  <si>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</si>
  <si>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</si>
  <si>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</si>
  <si>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</si>
  <si>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</si>
  <si>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Нето                        (5 – 6)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</si>
  <si>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</si>
  <si>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</si>
  <si>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00218007 СП Б МАТАРУШКА БАЊА</t>
  </si>
  <si>
    <t>Акцизе на деривате нафте</t>
  </si>
  <si>
    <t>Акцизе на дуванске прерађевине</t>
  </si>
  <si>
    <t xml:space="preserve">УКУПНЕ ОБАВЕЗЕ - 252000 
(1+2+3+4+5+6+7+8+9+10) </t>
  </si>
  <si>
    <t>Материјали за одржавање хигијене и угоститељство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</si>
  <si>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</si>
  <si>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</si>
  <si>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</si>
  <si>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</si>
  <si>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</si>
  <si>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</si>
  <si>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</si>
  <si>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 xml:space="preserve">Обавезне таксе </t>
  </si>
  <si>
    <t>Примања од задуживања код осталих поверилаца у земљи</t>
  </si>
  <si>
    <t>Примања од отплате кредита датих домаћим пословним банкама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</si>
  <si>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</si>
  <si>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</si>
  <si>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</si>
  <si>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</si>
  <si>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</si>
  <si>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</si>
  <si>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Logicka Kontrola</t>
  </si>
  <si>
    <t>Корекција новчаних прилива за наплаћена средства којa се не евидентирају преко класа 700000, 800000 и 900000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</si>
  <si>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</si>
  <si>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</si>
  <si>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</si>
  <si>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</si>
  <si>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</si>
  <si>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</si>
  <si>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</si>
  <si>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</si>
  <si>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</si>
  <si>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</si>
  <si>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</si>
  <si>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</si>
  <si>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</si>
  <si>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</si>
  <si>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</si>
  <si>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</si>
  <si>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</si>
  <si>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</si>
  <si>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</si>
  <si>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</si>
  <si>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</si>
  <si>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</si>
  <si>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</si>
  <si>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</si>
  <si>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</si>
  <si>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</si>
  <si>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</si>
  <si>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</si>
  <si>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</si>
  <si>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</si>
  <si>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</si>
  <si>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</si>
  <si>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</si>
  <si>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</si>
  <si>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</si>
  <si>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</si>
  <si>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</si>
  <si>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</si>
  <si>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</si>
  <si>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</si>
  <si>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</si>
  <si>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</si>
  <si>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</si>
  <si>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</si>
  <si>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</si>
  <si>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</si>
  <si>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</si>
  <si>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</si>
  <si>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</si>
  <si>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</si>
  <si>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</si>
  <si>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</si>
  <si>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</si>
  <si>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</si>
  <si>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</si>
  <si>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</si>
  <si>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</si>
  <si>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</si>
  <si>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</si>
  <si>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</si>
  <si>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</si>
  <si>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</si>
  <si>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</si>
  <si>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</si>
  <si>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</si>
  <si>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</si>
  <si>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</si>
  <si>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</si>
  <si>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</si>
  <si>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</si>
  <si>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</si>
  <si>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</si>
  <si>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</si>
  <si>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</si>
  <si>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</si>
  <si>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</si>
  <si>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</si>
  <si>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</si>
  <si>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</si>
  <si>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</si>
  <si>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</si>
  <si>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</si>
  <si>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</si>
  <si>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</si>
  <si>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</si>
  <si>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</si>
  <si>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</si>
  <si>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</si>
  <si>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</si>
  <si>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</si>
  <si>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</si>
  <si>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</si>
  <si>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</si>
  <si>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</si>
  <si>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</si>
  <si>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</si>
  <si>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</si>
  <si>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</si>
  <si>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</si>
  <si>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</si>
  <si>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</si>
  <si>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</si>
  <si>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</si>
  <si>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</si>
  <si>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</si>
  <si>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</si>
  <si>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</si>
  <si>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</si>
  <si>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НЕФИНАНСИЈСКА ИМОВИНА У СТАЛНИМ СРЕДСТВИМА  (1003 + 1007 + 1009 + 1011 + 1015 + 1018)</t>
  </si>
  <si>
    <t>1003</t>
  </si>
  <si>
    <t>011000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</si>
  <si>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</si>
  <si>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</si>
  <si>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</si>
  <si>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</si>
  <si>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</si>
  <si>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</si>
  <si>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</si>
  <si>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</si>
  <si>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</si>
  <si>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</si>
  <si>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</si>
  <si>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</si>
  <si>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</si>
  <si>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</si>
  <si>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</si>
  <si>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</si>
  <si>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</si>
  <si>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</si>
  <si>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</si>
  <si>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</si>
  <si>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</si>
  <si>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</si>
  <si>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015100</t>
  </si>
  <si>
    <t>Нефинансијска имовина у припреми</t>
  </si>
  <si>
    <t>Нето                       (5 – 6)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</si>
  <si>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</si>
  <si>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</si>
  <si>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</si>
  <si>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</si>
  <si>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</si>
  <si>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Нематеријална имовина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</si>
  <si>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</si>
  <si>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</si>
  <si>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</si>
  <si>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</si>
  <si>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</si>
  <si>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</si>
  <si>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</si>
  <si>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</si>
  <si>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</si>
  <si>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</si>
  <si>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</si>
  <si>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</si>
  <si>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</si>
  <si>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</si>
  <si>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</si>
  <si>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</si>
  <si>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</si>
  <si>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</si>
  <si>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</si>
  <si>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</si>
  <si>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</si>
  <si>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</si>
  <si>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</si>
  <si>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</si>
  <si>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</si>
  <si>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</si>
  <si>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</si>
  <si>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</si>
  <si>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ДРУГЕ ПРОМЕНЕ У ОБИМУ - ДУГОВНИ САЛДО</t>
  </si>
  <si>
    <t xml:space="preserve">ВАНБИЛАНСНА ПАСИВА </t>
  </si>
  <si>
    <t xml:space="preserve">Лице одговорно за      </t>
  </si>
  <si>
    <t>Наредбодавац</t>
  </si>
  <si>
    <t>попуњавање обрасца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</si>
  <si>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</si>
  <si>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</si>
  <si>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по основу дотација невладиним организацијама</t>
  </si>
  <si>
    <t>Обавезе за остале порезе, обавезне таксе и казне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</si>
  <si>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</si>
  <si>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</si>
  <si>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</si>
  <si>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Примљени аванси</t>
  </si>
  <si>
    <t>Примљени депозити</t>
  </si>
  <si>
    <t>Примљене кауције</t>
  </si>
  <si>
    <t>Добављачи у земљи</t>
  </si>
  <si>
    <t>Добављачи у иностранству</t>
  </si>
  <si>
    <t>Обавезе за издате чекове и обвезнице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</si>
  <si>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</si>
  <si>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</si>
  <si>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</si>
  <si>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</si>
  <si>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</si>
  <si>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</si>
  <si>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</si>
  <si>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Набавка финансијске имовине која се финансира из средстава за реализацију националног инвестиционог плана</t>
  </si>
  <si>
    <t>Капиталне дотације међународним организацијама</t>
  </si>
  <si>
    <t>Јована Мариновића 2</t>
  </si>
  <si>
    <t>Из буџета</t>
  </si>
  <si>
    <t>Kraj kontrole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</si>
  <si>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</si>
  <si>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</si>
  <si>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</si>
  <si>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</si>
  <si>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</si>
  <si>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</si>
  <si>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 xml:space="preserve">Износ 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</si>
  <si>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</si>
  <si>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</si>
  <si>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</si>
  <si>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</si>
  <si>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</si>
  <si>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</si>
  <si>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</si>
  <si>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</si>
  <si>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</si>
  <si>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НАЗИВ</t>
  </si>
  <si>
    <t>Потраживања по основу продаје и друга потраживања (1+2+3+4+5+6+7)</t>
  </si>
  <si>
    <t>део 122100</t>
  </si>
  <si>
    <t>00211007 ДЗ ЖАБАРИ</t>
  </si>
  <si>
    <t>ОБРАЗАЦ ПОПУНИО:</t>
  </si>
  <si>
    <t>Телефон:</t>
  </si>
  <si>
    <t>ОДГОВОРНО ЛИЦЕ:</t>
  </si>
  <si>
    <t>___________________</t>
  </si>
  <si>
    <t>____________</t>
  </si>
  <si>
    <t>__________________________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</si>
  <si>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</si>
  <si>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</si>
  <si>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</si>
  <si>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</si>
  <si>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</si>
  <si>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</si>
  <si>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</si>
  <si>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</si>
  <si>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 xml:space="preserve">Отплата главнице на домаће финансијске деривате 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</si>
  <si>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</si>
  <si>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</si>
  <si>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</si>
  <si>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</si>
  <si>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</si>
  <si>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</si>
  <si>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</si>
  <si>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</si>
  <si>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</si>
  <si>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</si>
  <si>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</si>
  <si>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</si>
  <si>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</si>
  <si>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</si>
  <si>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</si>
  <si>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</si>
  <si>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</si>
  <si>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</si>
  <si>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</si>
  <si>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</si>
  <si>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</si>
  <si>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</si>
  <si>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</si>
  <si>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</si>
  <si>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</si>
  <si>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</si>
  <si>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</si>
  <si>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</si>
  <si>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</si>
  <si>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</si>
  <si>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</si>
  <si>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</si>
  <si>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</si>
  <si>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</si>
  <si>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</si>
  <si>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</si>
  <si>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</si>
  <si>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</si>
  <si>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</si>
  <si>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</si>
  <si>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</si>
  <si>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</si>
  <si>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</si>
  <si>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Корекција новчаних одлива за износ обрачунате амортизације књижене на терет сопствених прихода</t>
  </si>
  <si>
    <t>00201001 ДЗ Б ТОПОЛА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</si>
  <si>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</si>
  <si>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</si>
  <si>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ОТПЛАТА ГЛАВНИЦЕ ДОМАЋИМ КРЕДИТОРИМА (од 3117 до 3125)</t>
  </si>
  <si>
    <t>ОТПЛАТА ГЛАВНИЦЕ СТРАНИМ КРЕДИТОРИМА (од 3127 до 3133)</t>
  </si>
  <si>
    <t>ОТПЛАТА ГЛАВНИЦЕ ПО ГАРАНЦИЈАМА (3135)</t>
  </si>
  <si>
    <t>ОТПЛАТА ГЛАВНИЦЕ ЗА ФИНАНСИЈСКИ ЛИЗИНГ (3137)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</si>
  <si>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</si>
  <si>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</si>
  <si>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</si>
  <si>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</si>
  <si>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</si>
  <si>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</si>
  <si>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</si>
  <si>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</si>
  <si>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</si>
  <si>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</si>
  <si>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</si>
  <si>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</si>
  <si>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</si>
  <si>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</si>
  <si>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</si>
  <si>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</si>
  <si>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</si>
  <si>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</si>
  <si>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</si>
  <si>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</si>
  <si>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</si>
  <si>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</si>
  <si>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</si>
  <si>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</si>
  <si>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</si>
  <si>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</si>
  <si>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</si>
  <si>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</si>
  <si>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</si>
  <si>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</si>
  <si>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СОЦИЈАЛНИ ДОПРИНОСИ (4048 + 4053)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</si>
  <si>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</si>
  <si>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</si>
  <si>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</si>
  <si>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</si>
  <si>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</si>
  <si>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</si>
  <si>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</si>
  <si>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</si>
  <si>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</si>
  <si>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</si>
  <si>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</si>
  <si>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</si>
  <si>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</si>
  <si>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</si>
  <si>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</si>
  <si>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</si>
  <si>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</si>
  <si>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</si>
  <si>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</si>
  <si>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</si>
  <si>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</si>
  <si>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</si>
  <si>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Образац 1</t>
  </si>
  <si>
    <t>БИЛАНС СТАЊА</t>
  </si>
  <si>
    <t>Износ текуће године</t>
  </si>
  <si>
    <t>Бруто</t>
  </si>
  <si>
    <t>Исправка вредности</t>
  </si>
  <si>
    <t>Нето                           (5 – 6)</t>
  </si>
  <si>
    <t>АКТИВА</t>
  </si>
  <si>
    <t>1001</t>
  </si>
  <si>
    <t>Накнада штете за повреде или штету насталу услед елементарних непогода</t>
  </si>
  <si>
    <t>Ред. Бр.</t>
  </si>
  <si>
    <t>Конто</t>
  </si>
  <si>
    <t>I</t>
  </si>
  <si>
    <t>Обавезе по основу отплате домаћих камата</t>
  </si>
  <si>
    <t>Обавезе по основу отплате страних камата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</si>
  <si>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</si>
  <si>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</si>
  <si>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Ред. бр.</t>
  </si>
  <si>
    <t>НАЗИВ ОБАВЕЗЕ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</si>
  <si>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</si>
  <si>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</si>
  <si>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</si>
  <si>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</si>
  <si>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</si>
  <si>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</si>
  <si>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</si>
  <si>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</si>
  <si>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</si>
  <si>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</si>
  <si>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</si>
  <si>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</si>
  <si>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</si>
  <si>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</si>
  <si>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</si>
  <si>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</si>
  <si>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</si>
  <si>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</si>
  <si>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</si>
  <si>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</si>
  <si>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</si>
  <si>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</si>
  <si>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</si>
  <si>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</si>
  <si>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</si>
  <si>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</si>
  <si>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</si>
  <si>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страних финансијских деривата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</si>
  <si>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</si>
  <si>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</si>
  <si>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</si>
  <si>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</si>
  <si>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</si>
  <si>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</si>
  <si>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</si>
  <si>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</si>
  <si>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</si>
  <si>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</si>
  <si>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</si>
  <si>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Део вишка прихода и примања наменски опредељен за наредну годину</t>
  </si>
  <si>
    <t xml:space="preserve">                                                               Лице одговорно за      </t>
  </si>
  <si>
    <t xml:space="preserve">                                                          попуњавање обрасца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</si>
  <si>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</si>
  <si>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</si>
  <si>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</si>
  <si>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</si>
  <si>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</si>
  <si>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</si>
  <si>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</si>
  <si>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</si>
  <si>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</si>
  <si>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</si>
  <si>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</si>
  <si>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</si>
  <si>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</si>
  <si>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</si>
  <si>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</si>
  <si>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САЛДО ГОТОВИНЕ НА ПОЧЕТКУ ГОДИНЕ</t>
  </si>
  <si>
    <t>ОБАВЕЗЕ ПРЕМА ОСТАЛИМ ЈКП</t>
  </si>
  <si>
    <t>ОСТАЛЕ ОБАВЕЗЕ</t>
  </si>
  <si>
    <t>11.</t>
  </si>
  <si>
    <t xml:space="preserve">ЛЕКОВИ </t>
  </si>
  <si>
    <t>Телефон:__________________________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</si>
  <si>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</si>
  <si>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</si>
  <si>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</si>
  <si>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</si>
  <si>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</si>
  <si>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</si>
  <si>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</si>
  <si>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</si>
  <si>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</si>
  <si>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</si>
  <si>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</si>
  <si>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</si>
  <si>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</si>
  <si>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Обавезе по основу доприноса за пензијско и инвалидско осигурање за судијски додатак</t>
  </si>
  <si>
    <t>Услуге информисања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</si>
  <si>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</si>
  <si>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</si>
  <si>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</si>
  <si>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Амортизација култивисане имовине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</si>
  <si>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</si>
  <si>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</si>
  <si>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</si>
  <si>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</si>
  <si>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</si>
  <si>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</si>
  <si>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</si>
  <si>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</si>
  <si>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</si>
  <si>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</si>
  <si>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</si>
  <si>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</si>
  <si>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</si>
  <si>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</si>
  <si>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</si>
  <si>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</si>
  <si>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</si>
  <si>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</si>
  <si>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</si>
  <si>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Племенити метали</t>
  </si>
  <si>
    <t>Хартије од вредности</t>
  </si>
  <si>
    <t>КРАТКОРОЧНА ПОТРАЖИВАЊА (1061)</t>
  </si>
  <si>
    <t>Потраживања по основу продаје и друга потраживања</t>
  </si>
  <si>
    <t>Краткорочни кредити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</si>
  <si>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</si>
  <si>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</si>
  <si>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</si>
  <si>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</si>
  <si>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</si>
  <si>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</si>
  <si>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</si>
  <si>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</si>
  <si>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</si>
  <si>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</si>
  <si>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</si>
  <si>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</si>
  <si>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</si>
  <si>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</si>
  <si>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</si>
  <si>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</si>
  <si>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</si>
  <si>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 xml:space="preserve">Накнаде из буџета за становање и живот 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</si>
  <si>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</si>
  <si>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</si>
  <si>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</si>
  <si>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</si>
  <si>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</si>
  <si>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Износ расхода и издатака за нефинансијску имовину, финансираних из кредита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</si>
  <si>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</si>
  <si>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</si>
  <si>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</si>
  <si>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</si>
  <si>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</si>
  <si>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</si>
  <si>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</si>
  <si>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</si>
  <si>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</si>
  <si>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</si>
  <si>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</si>
  <si>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</si>
  <si>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</si>
  <si>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</si>
  <si>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</si>
  <si>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</si>
  <si>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</si>
  <si>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</si>
  <si>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</si>
  <si>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</si>
  <si>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</si>
  <si>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</si>
  <si>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</si>
  <si>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</si>
  <si>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</si>
  <si>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</si>
  <si>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</si>
  <si>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000000</t>
  </si>
  <si>
    <t>1002</t>
  </si>
  <si>
    <t>010000</t>
  </si>
  <si>
    <t>Образац 7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</si>
  <si>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</si>
  <si>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</si>
  <si>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на терет осигураника</t>
  </si>
  <si>
    <t>Социјални доприноси послодаваца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</si>
  <si>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</si>
  <si>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</si>
  <si>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</si>
  <si>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</si>
  <si>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</si>
  <si>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</si>
  <si>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</si>
  <si>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</si>
  <si>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</si>
  <si>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</si>
  <si>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</si>
  <si>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</si>
  <si>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</si>
  <si>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</si>
  <si>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</si>
  <si>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</si>
  <si>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</si>
  <si>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ДОПРИНОСИ ЗА СОЦИЈАЛНО ОСИГУРАЊЕ (од 2049 до 2052)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</si>
  <si>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</si>
  <si>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</si>
  <si>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</si>
  <si>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</si>
  <si>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</si>
  <si>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</si>
  <si>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</si>
  <si>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</si>
  <si>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</si>
  <si>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</si>
  <si>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</si>
  <si>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</si>
  <si>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</si>
  <si>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</si>
  <si>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</si>
  <si>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</si>
  <si>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</si>
  <si>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</si>
  <si>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</si>
  <si>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</si>
  <si>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</si>
  <si>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</si>
  <si>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</si>
  <si>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</si>
  <si>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</si>
  <si>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</si>
  <si>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</si>
  <si>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</si>
  <si>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</si>
  <si>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</si>
  <si>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Нефинансијска имовина у сталним средствима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</si>
  <si>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</si>
  <si>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</si>
  <si>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</si>
  <si>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</si>
  <si>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</si>
  <si>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</si>
  <si>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</si>
  <si>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</si>
  <si>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</si>
  <si>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</si>
  <si>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</si>
  <si>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</si>
  <si>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</si>
  <si>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</si>
  <si>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</si>
  <si>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</si>
  <si>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</si>
  <si>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</si>
  <si>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</si>
  <si>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СТРАНЕ ОБАВЕЗЕ (од 1110 до 1115)</t>
  </si>
  <si>
    <t>КРАТКОРОЧНЕ ОБАВЕЗЕ ПО ОСНОВУ ГАРАНЦИЈА (1117)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</si>
  <si>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</si>
  <si>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</si>
  <si>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ПО ОСНОВУ НАКНАДА ЗАПОСЛЕНИМА (од 1126 до 1130)</t>
  </si>
  <si>
    <t>Обавезе по основу пореза на плате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</si>
  <si>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</si>
  <si>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</si>
  <si>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</si>
  <si>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</si>
  <si>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НАКНАДА У НАТУРИ (од 1142 до 1146)</t>
  </si>
  <si>
    <t>ОБАВЕЗЕ ПО ОСНОВУ СОЦИЈАЛНЕ ПОМОЋИ ЗАПОСЛЕНИМА (од 1148 до 1152)</t>
  </si>
  <si>
    <t>СЛУЖБЕНА ПУТОВАЊА И УСЛУГЕ ПО УГОВОРУ (од 1154 до 1160)</t>
  </si>
  <si>
    <t>ОБАВЕЗЕ ПО ОСНОВУ ПОСЛАНИЧКИХ ДОДАТАКА (од 1162 до 1166)</t>
  </si>
  <si>
    <t>Обавезе по основу доприноса за пензијско и инвалидско осигурање за посланички додатак</t>
  </si>
  <si>
    <t>ОБАВЕЗЕ ПО ОСНОВУ СУДИЈСКИХ ДОДАТАКА (од 1168 до 1172)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</si>
  <si>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</si>
  <si>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</si>
  <si>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СУБВЕНЦИЈА (од 1180 до 1183)</t>
  </si>
  <si>
    <t>ОБАВЕЗЕ ПО ОСНОВУ ДОНАЦИЈА, ДОТАЦИЈА И ТРАНСФЕРА (од 1185 до 1188)</t>
  </si>
  <si>
    <t>ОБАВЕЗЕ ЗА СОЦИЈАЛНО ОСИГУРАЊЕ (1190 + 1191)</t>
  </si>
  <si>
    <t>ОБАВЕЗЕ ЗА ОСТАЛЕ РАСХОДЕ (од 1193 до 1197)</t>
  </si>
  <si>
    <t>ОБАВЕЗЕ ИЗ ПОСЛОВАЊА (1199+ 1203 + 1206 + 1208)</t>
  </si>
  <si>
    <t>ПРИМЉЕНИ АВАНСИ, ДЕПОЗИТИ И КАУЦИЈЕ (од 1200 до 1202)</t>
  </si>
  <si>
    <t>ОБАВЕЗЕ ПРЕМА ДОБАВЉАЧИМА (1204 + 1205)</t>
  </si>
  <si>
    <t>ОБАВЕЗЕ ЗА ИЗДАТЕ ЧЕКОВЕ И ОБВЕЗНИЦЕ (1207)</t>
  </si>
  <si>
    <t>ОСТАЛЕ ОБАВЕЗЕ (1209 до 1211)</t>
  </si>
  <si>
    <t>ПАСИВНА ВРЕМЕНСКА РАЗГРАНИЧЕЊА (1213)</t>
  </si>
  <si>
    <t>ПАСИВНА ВРЕМЕНСКА РАЗГРАНИЧЕЊА (од 1214 до 1217)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</si>
  <si>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</si>
  <si>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</si>
  <si>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</si>
  <si>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Нераспоређени вишак прихода и примања  из ранијих година</t>
  </si>
  <si>
    <t>ПОЗИТИВНЕ ПРОМЕНЕ У ВРЕДНОСТИ И ОБИМУ (1235 + 1237 - 1236 - 1238)</t>
  </si>
  <si>
    <t>НЕГАТИВНЕ ПРОМЕНЕ У ВРЕДНОСТИ И ОБИМУ (1236 + 1238 - 1235 - 1237)</t>
  </si>
  <si>
    <t>УКУПНА ПАСИВА (1074 + 1218)</t>
  </si>
  <si>
    <t xml:space="preserve">4 </t>
  </si>
  <si>
    <t xml:space="preserve">5 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</si>
  <si>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</si>
  <si>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</si>
  <si>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</si>
  <si>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</si>
  <si>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</si>
  <si>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ДОБРА И УСЛУГЕ (од 2018 до 2022)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</si>
  <si>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</si>
  <si>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</si>
  <si>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</si>
  <si>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Текуће помоћи од ЕУ</t>
  </si>
  <si>
    <t>Капиталне помоћи од ЕУ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</si>
  <si>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</si>
  <si>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</si>
  <si>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</si>
  <si>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</si>
  <si>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</si>
  <si>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</si>
  <si>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</si>
  <si>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</si>
  <si>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</si>
  <si>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</si>
  <si>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</si>
  <si>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</si>
  <si>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</si>
  <si>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</si>
  <si>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</si>
  <si>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</si>
  <si>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</si>
  <si>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</si>
  <si>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</si>
  <si>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</si>
  <si>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</si>
  <si>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</si>
  <si>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</si>
  <si>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</si>
  <si>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</si>
  <si>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</si>
  <si>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</si>
  <si>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</si>
  <si>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</si>
  <si>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</si>
  <si>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</si>
  <si>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</si>
  <si>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</si>
  <si>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</si>
  <si>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</si>
  <si>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</si>
  <si>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</si>
  <si>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</si>
  <si>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</si>
  <si>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</si>
  <si>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</si>
  <si>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</si>
  <si>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</si>
  <si>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</si>
  <si>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</si>
  <si>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</si>
  <si>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</si>
  <si>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</si>
  <si>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</si>
  <si>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КУЛТИВИСАНЕ ОПРЕМЕ (од 2206)</t>
  </si>
  <si>
    <t>Амортизација култивисане опреме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</si>
  <si>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</si>
  <si>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</si>
  <si>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</si>
  <si>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</si>
  <si>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</si>
  <si>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</si>
  <si>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</si>
  <si>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на хартије од вредности емитоване на иностраном финансијском тржишту</t>
  </si>
  <si>
    <t>ОТПЛАТА КАМАТА ПО ГАРАНЦИЈАМА (2234)</t>
  </si>
  <si>
    <t>ПРАТЕЋИ ТРОШКОВИ ЗАДУЖИВАЊА (од 2236 до 2238)</t>
  </si>
  <si>
    <t>Остали пратећи трошкови задуживања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</si>
  <si>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</si>
  <si>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</si>
  <si>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</si>
  <si>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</si>
  <si>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</si>
  <si>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</si>
  <si>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</si>
  <si>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</si>
  <si>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</si>
  <si>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</si>
  <si>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</si>
  <si>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</si>
  <si>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</si>
  <si>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</si>
  <si>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>ОСТАЛИ РАСХОДИ (2284 + 2287 + 2291 + 2293 + 2296 + 2298)</t>
  </si>
  <si>
    <t>ДОТАЦИЈЕ НЕВЛАДИНИМ ОРГАНИЗАЦИЈАМА (2285 + 2286)</t>
  </si>
  <si>
    <t>ПОРЕЗИ, ОБАВЕЗНЕ ТАКСЕ И КАЗНЕ (од 2288 до 2290)</t>
  </si>
  <si>
    <t>Новчане казне и пенали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</si>
  <si>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</si>
  <si>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</si>
  <si>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</si>
  <si>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</si>
  <si>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</si>
  <si>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</si>
  <si>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</si>
  <si>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</si>
  <si>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</si>
  <si>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</si>
  <si>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</si>
  <si>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</si>
  <si>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</si>
  <si>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</si>
  <si>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</si>
  <si>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</si>
  <si>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</si>
  <si>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</si>
  <si>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</si>
  <si>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</si>
  <si>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</si>
  <si>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</si>
  <si>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</si>
  <si>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</si>
  <si>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</si>
  <si>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</si>
  <si>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</si>
  <si>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</si>
  <si>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</si>
  <si>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</si>
  <si>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ВИШАК ПРИХОДА И ПРИМАЊА – СУФИЦИТ (2346 + 2348 - 2354) &gt; 0 или (2348 - 2347 - 2354) &gt; 0</t>
  </si>
  <si>
    <t>МАЊАК ПРИХОДА И ПРИМАЊА – ДЕФИЦИТ (2347 - 2348 + 2354) &gt; 0</t>
  </si>
  <si>
    <t>ВИШАК ПРИХОДА И ПРИМАЊА – СУФИЦИТ (ЗА ПРЕНОС У НАРЕДНУ ГОДИНУ) (2360 + 2361 = 2357)</t>
  </si>
  <si>
    <t xml:space="preserve">Нераспоређени део вишка прихода и примања за пренос у наредну годину </t>
  </si>
  <si>
    <t xml:space="preserve">              Наредбодавац</t>
  </si>
  <si>
    <t>ПРИМАЊА ОД ДОМАЋИХ ЗАДУЖИВАЊА (од 3030 до 3038)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</si>
  <si>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</si>
  <si>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ПРОДАЈЕ ДОМАЋЕ ФИНАНСИЈСКЕ ИМОВИНЕ (од 3049 до 3057) 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</si>
  <si>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</si>
  <si>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</si>
  <si>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</si>
  <si>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Опрема за образовање, културу и спорт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</si>
  <si>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</si>
  <si>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</si>
  <si>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</si>
  <si>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 (3139)</t>
  </si>
  <si>
    <t>Отплата гаранција по комерцијалним трансакцијама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</si>
  <si>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</si>
  <si>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</si>
  <si>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</si>
  <si>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</si>
  <si>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ВИШАК ПРИМАЊА (3001 – 3067) &gt; 0</t>
  </si>
  <si>
    <t>МАЊАК ПРИМАЊА (3067 – 3001) &gt; 0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</si>
  <si>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</si>
  <si>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</si>
  <si>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</si>
  <si>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</si>
  <si>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</si>
  <si>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</si>
  <si>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</si>
  <si>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</si>
  <si>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</si>
  <si>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</si>
  <si>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</si>
  <si>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</si>
  <si>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</si>
  <si>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</si>
  <si>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</si>
  <si>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</si>
  <si>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</si>
  <si>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</si>
  <si>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</si>
  <si>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</si>
  <si>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</si>
  <si>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</si>
  <si>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</si>
  <si>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</si>
  <si>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</si>
  <si>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</si>
  <si>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</si>
  <si>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</si>
  <si>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</si>
  <si>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</si>
  <si>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</si>
  <si>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</si>
  <si>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</si>
  <si>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</si>
  <si>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</si>
  <si>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</si>
  <si>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</si>
  <si>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</si>
  <si>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</si>
  <si>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</si>
  <si>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</si>
  <si>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емитовања хартија од вредности, изузев акција, на иностраном финансијском тржишту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</si>
  <si>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</si>
  <si>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</si>
  <si>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</si>
  <si>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</si>
  <si>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</si>
  <si>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</si>
  <si>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</si>
  <si>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</si>
  <si>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</si>
  <si>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</si>
  <si>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</si>
  <si>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</si>
  <si>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</si>
  <si>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</si>
  <si>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</si>
  <si>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</si>
  <si>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</si>
  <si>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</si>
  <si>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</si>
  <si>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</si>
  <si>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</si>
  <si>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</si>
  <si>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</si>
  <si>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</si>
  <si>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</si>
  <si>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</si>
  <si>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</si>
  <si>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</si>
  <si>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</si>
  <si>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</si>
  <si>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</si>
  <si>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</si>
  <si>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</si>
  <si>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</si>
  <si>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</si>
  <si>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</si>
  <si>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</si>
  <si>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</si>
  <si>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</si>
  <si>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</si>
  <si>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</si>
  <si>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</si>
  <si>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</si>
  <si>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</si>
  <si>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</si>
  <si>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</si>
  <si>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</si>
  <si>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</si>
  <si>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</si>
  <si>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>ПОРЕЗИ, ОБАВЕЗНЕ ТАКСЕ И КАЗНЕ (од 4328 до 4330)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</si>
  <si>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</si>
  <si>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</si>
  <si>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</si>
  <si>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</si>
  <si>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</si>
  <si>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</si>
  <si>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</si>
  <si>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</si>
  <si>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</si>
  <si>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</si>
  <si>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</si>
  <si>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</si>
  <si>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</si>
  <si>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</si>
  <si>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</si>
  <si>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</si>
  <si>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</si>
  <si>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</si>
  <si>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</si>
  <si>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</si>
  <si>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</si>
  <si>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</si>
  <si>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</si>
  <si>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</si>
  <si>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</si>
  <si>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</si>
  <si>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</si>
  <si>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</si>
  <si>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</si>
  <si>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</si>
  <si>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</si>
  <si>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</si>
  <si>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</si>
  <si>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</si>
  <si>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</si>
  <si>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</si>
  <si>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КОРИГОВАНИ ПРИЛИВИ ЗА ПРИМЉЕНА СРЕДСТВА У ОБРАЧУНУ (4001 + 4438)</t>
  </si>
  <si>
    <t>КОРИГОВАНИ ОДЛИВИ ЗА ИСПЛАЋЕНА СРЕДСТВА У ОБРАЧУНУ (4171 – 4440 + 4441)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</si>
  <si>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</si>
  <si>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</si>
  <si>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</si>
  <si>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</si>
  <si>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</si>
  <si>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</si>
  <si>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</si>
  <si>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</si>
  <si>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</si>
  <si>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</si>
  <si>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</si>
  <si>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</si>
  <si>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</si>
  <si>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</si>
  <si>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</si>
  <si>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</si>
  <si>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</si>
  <si>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</si>
  <si>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</si>
  <si>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</si>
  <si>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</si>
  <si>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</si>
  <si>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</si>
  <si>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</si>
  <si>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</si>
  <si>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</si>
  <si>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</si>
  <si>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</si>
  <si>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</si>
  <si>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</si>
  <si>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</si>
  <si>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</si>
  <si>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</si>
  <si>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</si>
  <si>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</si>
  <si>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</si>
  <si>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</si>
  <si>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</si>
  <si>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</si>
  <si>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</si>
  <si>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</si>
  <si>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</si>
  <si>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</si>
  <si>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</si>
  <si>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</si>
  <si>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</si>
  <si>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</si>
  <si>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</si>
  <si>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</si>
  <si>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</si>
  <si>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</si>
  <si>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</si>
  <si>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</si>
  <si>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</si>
  <si>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</si>
  <si>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</si>
  <si>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</si>
  <si>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</si>
  <si>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</si>
  <si>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</si>
  <si>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</si>
  <si>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</si>
  <si>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</si>
  <si>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</si>
  <si>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</si>
  <si>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</si>
  <si>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</si>
  <si>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</si>
  <si>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</si>
  <si>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</si>
  <si>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</si>
  <si>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</si>
  <si>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</si>
  <si>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</si>
  <si>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</si>
  <si>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</si>
  <si>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</si>
  <si>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</si>
  <si>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</si>
  <si>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</si>
  <si>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</si>
  <si>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</si>
  <si>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</si>
  <si>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</si>
  <si>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</si>
  <si>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</si>
  <si>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</si>
  <si>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</si>
  <si>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</si>
  <si>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</si>
  <si>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</si>
  <si>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</si>
  <si>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</si>
  <si>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</si>
  <si>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</si>
  <si>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</si>
  <si>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</si>
  <si>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</si>
  <si>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</si>
  <si>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</si>
  <si>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</si>
  <si>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</si>
  <si>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</si>
  <si>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</si>
  <si>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</si>
  <si>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</si>
  <si>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</si>
  <si>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</si>
  <si>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</si>
  <si>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</si>
  <si>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</si>
  <si>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</si>
  <si>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</si>
  <si>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</si>
  <si>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</si>
  <si>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</si>
  <si>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</si>
  <si>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</si>
  <si>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</si>
  <si>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</si>
  <si>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</si>
  <si>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</si>
  <si>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</si>
  <si>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</si>
  <si>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</si>
  <si>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</si>
  <si>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</si>
  <si>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</si>
  <si>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</si>
  <si>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</si>
  <si>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</si>
  <si>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</si>
  <si>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</si>
  <si>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</si>
  <si>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</si>
  <si>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</si>
  <si>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</si>
  <si>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</si>
  <si>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</si>
  <si>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</si>
  <si>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</si>
  <si>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</si>
  <si>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</si>
  <si>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</si>
  <si>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</si>
  <si>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</si>
  <si>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</si>
  <si>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</si>
  <si>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</si>
  <si>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</si>
  <si>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</si>
  <si>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</si>
  <si>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</si>
  <si>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</si>
  <si>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</si>
  <si>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</si>
  <si>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</si>
  <si>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</si>
  <si>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</si>
  <si>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</si>
  <si>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</si>
  <si>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</si>
  <si>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НЕКРЕТНИНЕ И ОПРЕМА                     (од 1004 до 1006)</t>
  </si>
  <si>
    <t>НEФИНАНСИЈСКА ИМОВИНА        (1002 + 1020)</t>
  </si>
  <si>
    <t>НЕФИНАНСИЈСКА ИМОВИНА У ПРИПРЕМИ И АВАНСИ (1016 + 1017)</t>
  </si>
  <si>
    <t>(почетно      стање)</t>
  </si>
  <si>
    <t>Износ из претходне    године</t>
  </si>
  <si>
    <t>КРАТКОРОЧНИ ПЛАСМАНИ               (од 1063 до 1066)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</si>
  <si>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</si>
  <si>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</si>
  <si>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</si>
  <si>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</si>
  <si>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</si>
  <si>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</si>
  <si>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</si>
  <si>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</si>
  <si>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</si>
  <si>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</si>
  <si>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</si>
  <si>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</si>
  <si>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</si>
  <si>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</si>
  <si>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</si>
  <si>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</si>
  <si>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</si>
  <si>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</si>
  <si>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</si>
  <si>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</si>
  <si>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</si>
  <si>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</si>
  <si>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</si>
  <si>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</si>
  <si>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</si>
  <si>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</si>
  <si>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</si>
  <si>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</si>
  <si>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</si>
  <si>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</si>
  <si>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</si>
  <si>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</si>
  <si>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</si>
  <si>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</si>
  <si>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</si>
  <si>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</si>
  <si>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</si>
  <si>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</si>
  <si>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ДУГОРОЧНА ДОМАЋА ФИНАНСИЈСКА ИМОВИНА                 (од 1031 до 1039)</t>
  </si>
  <si>
    <t>Датум _______________________</t>
  </si>
  <si>
    <t>ДУГОРОЧНA СТРАНА ФИНАНСИЈСКА ИМОВИНА (од 1041 до 1048)</t>
  </si>
  <si>
    <t xml:space="preserve">Датум </t>
  </si>
  <si>
    <t xml:space="preserve">                      Наредбодавац</t>
  </si>
  <si>
    <t>Датум</t>
  </si>
  <si>
    <t xml:space="preserve">                                                        попуњавање обрасца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</si>
  <si>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</si>
  <si>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</si>
  <si>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      Лице одговорно за      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</si>
  <si>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</si>
  <si>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</si>
  <si>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</si>
  <si>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ОБАВЕЗЕ (1075 + 1099 + 1118 + 1173 + 1198 + 1212)</t>
  </si>
  <si>
    <t>ДУГОРОЧНЕ ОБАВЕЗЕ (1076 + 1086 + 1093 + 1095 + 1097)</t>
  </si>
  <si>
    <t>Од Фонда за социјално осигурање војних осигураника</t>
  </si>
  <si>
    <t>31.12.2015.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</si>
  <si>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</si>
  <si>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</si>
  <si>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</si>
  <si>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</si>
  <si>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</si>
  <si>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</si>
  <si>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</si>
  <si>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</si>
  <si>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</si>
  <si>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</si>
  <si>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</si>
  <si>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</si>
  <si>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</si>
  <si>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</si>
  <si>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</si>
  <si>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</si>
  <si>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</si>
  <si>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</si>
  <si>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</si>
  <si>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</si>
  <si>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</si>
  <si>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</si>
  <si>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</si>
  <si>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Дванаестомесечни извештај здравствених установа 2016</t>
  </si>
  <si>
    <t xml:space="preserve">на дан 31.12.2016. </t>
  </si>
  <si>
    <t>у периоду 01.01.2016. - 31.12.2016.</t>
  </si>
  <si>
    <t>у периоду од 01.01.2016. - 31.12.2016. године</t>
  </si>
  <si>
    <t>СТАЊЕ НЕИЗМИРЕНИХ ОБАВЕЗА ПРЕМА ДОБАВЉАЧИМА (252000) НА ДАН 31.12.2016.</t>
  </si>
  <si>
    <t>Стање дуга на дан 31.12.2016.</t>
  </si>
  <si>
    <t>Доспели дуг на дан 31.12.2016.</t>
  </si>
  <si>
    <t>Недоспели дуг на дан 31.12.2016.</t>
  </si>
  <si>
    <t>НЕНАПЛАЋЕНА ПОТРАЖИВАЊА ЗДРАВСТВЕНЕ УСТАНОВЕ НА ДАН  31.12.2016. ГОДИНЕ</t>
  </si>
  <si>
    <t>31.12.2016.</t>
  </si>
  <si>
    <t>ОДСТУПАЊА ОД НОВЧАНОГ ТОКА У ПЕРИОДУ 01.01.- 31.12.2016. ГОДИНЕ</t>
  </si>
  <si>
    <t xml:space="preserve">ПОЧЕТНО СТАЊЕ СРЕДСТАВА НА ДАН 01.01.2016.Г. </t>
  </si>
  <si>
    <t>НОВЧАНИ ПРИЛИВИ У ПЕРИОДУ 01.01.-31.12.2016.Г.</t>
  </si>
  <si>
    <t>НОВЧАНИ ОДЛИВИ У ПЕРИОДУ 01.01.-31.12.2016.Г.</t>
  </si>
  <si>
    <t>САЛДО СРЕДСТАВА НА ДАН 31.12.2016.г. (4 = (1+ 2- 3) = (4.1 + 4.2))</t>
  </si>
  <si>
    <t>ТРАНСФЕРИ ИЗМЕЂУ БУЏЕТСКИХ КОРИСНИКА НА ИСТОМ НИВОУ - конто 781100 (ООСО)
у периоду од 01.01.2016. - 31.12.2016. године</t>
  </si>
  <si>
    <t>РАСХОДИ ЗА ЛЕКОВЕ ИЗДАТЕ НА РЕЦЕПТ И ПОМАГАЛА ИЗДАТА НА НАЛОГ
у периоду од 01.01.2016. - 31.12.2016. године</t>
  </si>
  <si>
    <t>00218016 ЗЈЗ НОВИ ПАЗАР</t>
  </si>
  <si>
    <t>Јавни радови</t>
  </si>
  <si>
    <t>8=6+7</t>
  </si>
  <si>
    <t>Расходи и издаци по основу укупне партиципације, рефундација и јавних радова</t>
  </si>
  <si>
    <t>00230900 ЗАВОД ЗА БИОЦИДЕ</t>
  </si>
  <si>
    <t xml:space="preserve">ЗДРАВСТВЕНА УСТАНОВА:  </t>
  </si>
  <si>
    <t xml:space="preserve">ФИЛИЈАЛА:   </t>
  </si>
  <si>
    <t>28.02.2017.</t>
  </si>
  <si>
    <t>ZAVOD ZA JAVNO ZDRAVLJE SOMBOR</t>
  </si>
  <si>
    <t>VOJVODJANSKA 47</t>
  </si>
  <si>
    <t>08333092</t>
  </si>
  <si>
    <t>101842968</t>
  </si>
  <si>
    <t>840-379661-22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</si>
</sst>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69">
    <font>
      <sz val="10"/>
      <name val="Arial"/>
      <charset val="238"/>
    </font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color indexed="10"/>
      <name val="Arial"/>
      <family val="2"/>
    </font>
    <font>
      <b/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  <charset val="238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6" fillId="0" borderId="0"/>
    <xf numFmtId="0" fontId="15" fillId="0" borderId="0"/>
    <xf numFmtId="0" fontId="15" fillId="0" borderId="0"/>
    <xf numFmtId="0" fontId="56" fillId="0" borderId="0"/>
    <xf numFmtId="0" fontId="6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56" fillId="0" borderId="0"/>
  </cellStyleXfs>
  <cellXfs count="587">
    <xf numFmtId="0" fontId="0" fillId="0" borderId="0" xfId="0"/>
    <xf numFmtId="0" fontId="7" fillId="0" borderId="0" xfId="8" applyFont="1"/>
    <xf numFmtId="0" fontId="7" fillId="0" borderId="0" xfId="8" applyFont="1" applyAlignment="1" applyProtection="1">
      <alignment horizontal="left" vertical="center"/>
    </xf>
    <xf numFmtId="0" fontId="7" fillId="0" borderId="0" xfId="8" applyFont="1" applyAlignment="1" applyProtection="1">
      <alignment horizontal="left"/>
    </xf>
    <xf numFmtId="0" fontId="7" fillId="0" borderId="0" xfId="8" applyFont="1" applyProtection="1"/>
    <xf numFmtId="0" fontId="6" fillId="0" borderId="0" xfId="8" applyFont="1"/>
    <xf numFmtId="49" fontId="6" fillId="0" borderId="0" xfId="8" applyNumberFormat="1" applyFont="1" applyAlignment="1" applyProtection="1">
      <alignment horizontal="center" vertical="center"/>
    </xf>
    <xf numFmtId="0" fontId="6" fillId="0" borderId="0" xfId="8" applyFont="1" applyProtection="1"/>
    <xf numFmtId="0" fontId="6" fillId="0" borderId="0" xfId="8" applyFont="1" applyAlignment="1" applyProtection="1">
      <alignment horizontal="left"/>
    </xf>
    <xf numFmtId="0" fontId="10" fillId="0" borderId="0" xfId="8" applyFont="1" applyAlignment="1"/>
    <xf numFmtId="0" fontId="8" fillId="0" borderId="0" xfId="0" applyFont="1" applyAlignment="1">
      <alignment horizontal="left"/>
    </xf>
    <xf numFmtId="0" fontId="7" fillId="0" borderId="0" xfId="8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8" applyNumberFormat="1" applyFont="1" applyBorder="1" applyAlignment="1" applyProtection="1">
      <alignment horizontal="center" vertical="center" wrapText="1"/>
    </xf>
    <xf numFmtId="49" fontId="9" fillId="0" borderId="3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>
      <alignment horizontal="center" vertical="center" wrapText="1"/>
    </xf>
    <xf numFmtId="49" fontId="11" fillId="0" borderId="4" xfId="8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4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8" applyNumberFormat="1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8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7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0" fontId="30" fillId="0" borderId="2" xfId="8" applyFont="1" applyFill="1" applyBorder="1" applyAlignment="1" applyProtection="1">
      <alignment horizontal="left" vertical="center" wrapText="1"/>
    </xf>
    <xf numFmtId="0" fontId="6" fillId="0" borderId="0" xfId="8" applyFill="1"/>
    <xf numFmtId="0" fontId="8" fillId="0" borderId="2" xfId="8" applyFont="1" applyFill="1" applyBorder="1" applyAlignment="1" applyProtection="1">
      <alignment horizontal="center" vertical="center" wrapText="1"/>
    </xf>
    <xf numFmtId="49" fontId="8" fillId="0" borderId="2" xfId="8" applyNumberFormat="1" applyFont="1" applyFill="1" applyBorder="1" applyAlignment="1" applyProtection="1">
      <alignment horizontal="center" vertical="center" wrapText="1"/>
    </xf>
    <xf numFmtId="0" fontId="32" fillId="0" borderId="0" xfId="8" applyFont="1" applyFill="1"/>
    <xf numFmtId="0" fontId="36" fillId="0" borderId="2" xfId="8" applyFont="1" applyFill="1" applyBorder="1" applyAlignment="1" applyProtection="1">
      <alignment horizontal="center" vertical="center" wrapText="1"/>
    </xf>
    <xf numFmtId="0" fontId="29" fillId="0" borderId="2" xfId="8" applyFont="1" applyFill="1" applyBorder="1" applyAlignment="1" applyProtection="1">
      <alignment horizontal="center" vertical="center" wrapText="1"/>
    </xf>
    <xf numFmtId="0" fontId="29" fillId="0" borderId="2" xfId="8" applyFont="1" applyFill="1" applyBorder="1" applyAlignment="1" applyProtection="1">
      <alignment horizontal="left" vertical="center" wrapText="1"/>
    </xf>
    <xf numFmtId="0" fontId="27" fillId="0" borderId="2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29" fillId="0" borderId="7" xfId="8" applyFont="1" applyFill="1" applyBorder="1" applyAlignment="1" applyProtection="1">
      <alignment horizontal="center" vertical="center" wrapText="1"/>
    </xf>
    <xf numFmtId="0" fontId="41" fillId="0" borderId="7" xfId="8" applyFont="1" applyFill="1" applyBorder="1" applyAlignment="1" applyProtection="1">
      <alignment horizontal="center" vertical="center" wrapText="1"/>
    </xf>
    <xf numFmtId="0" fontId="41" fillId="0" borderId="2" xfId="8" applyFont="1" applyFill="1" applyBorder="1" applyAlignment="1" applyProtection="1">
      <alignment horizontal="center" vertical="center" wrapText="1"/>
    </xf>
    <xf numFmtId="0" fontId="46" fillId="0" borderId="2" xfId="8" applyFont="1" applyFill="1" applyBorder="1" applyAlignment="1" applyProtection="1">
      <alignment horizontal="center" vertical="center" wrapText="1"/>
    </xf>
    <xf numFmtId="0" fontId="30" fillId="0" borderId="8" xfId="8" applyFont="1" applyFill="1" applyBorder="1" applyAlignment="1" applyProtection="1">
      <alignment horizontal="center" vertical="center" wrapText="1"/>
    </xf>
    <xf numFmtId="0" fontId="30" fillId="0" borderId="8" xfId="8" applyFont="1" applyFill="1" applyBorder="1" applyAlignment="1" applyProtection="1">
      <alignment horizontal="left" vertical="center" wrapText="1"/>
    </xf>
    <xf numFmtId="0" fontId="46" fillId="0" borderId="7" xfId="8" applyFont="1" applyFill="1" applyBorder="1" applyAlignment="1" applyProtection="1">
      <alignment horizontal="center" vertical="center" wrapText="1"/>
    </xf>
    <xf numFmtId="0" fontId="30" fillId="0" borderId="2" xfId="8" applyFont="1" applyFill="1" applyBorder="1" applyAlignment="1" applyProtection="1">
      <alignment horizontal="center" vertical="center" wrapText="1"/>
    </xf>
    <xf numFmtId="0" fontId="22" fillId="0" borderId="0" xfId="8" applyFont="1" applyFill="1"/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left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42" fillId="0" borderId="7" xfId="8" applyFont="1" applyFill="1" applyBorder="1" applyAlignment="1" applyProtection="1">
      <alignment horizontal="center" vertical="center" wrapText="1"/>
    </xf>
    <xf numFmtId="0" fontId="42" fillId="0" borderId="2" xfId="8" applyFont="1" applyFill="1" applyBorder="1" applyAlignment="1" applyProtection="1">
      <alignment horizontal="left" vertical="center" wrapText="1"/>
    </xf>
    <xf numFmtId="0" fontId="42" fillId="0" borderId="9" xfId="8" applyFont="1" applyFill="1" applyBorder="1" applyAlignment="1" applyProtection="1">
      <alignment horizontal="left" vertical="center" wrapText="1"/>
    </xf>
    <xf numFmtId="49" fontId="27" fillId="0" borderId="2" xfId="8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left" vertical="center" wrapText="1"/>
    </xf>
    <xf numFmtId="0" fontId="36" fillId="0" borderId="2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left" vertical="center" wrapText="1"/>
    </xf>
    <xf numFmtId="0" fontId="32" fillId="0" borderId="2" xfId="8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left" vertical="center" wrapText="1"/>
    </xf>
    <xf numFmtId="164" fontId="30" fillId="0" borderId="2" xfId="8" applyNumberFormat="1" applyFont="1" applyFill="1" applyBorder="1" applyAlignment="1" applyProtection="1">
      <alignment horizontal="right" vertical="center" wrapText="1"/>
    </xf>
    <xf numFmtId="164" fontId="29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29" fillId="0" borderId="10" xfId="8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8" applyNumberFormat="1" applyFont="1" applyFill="1" applyBorder="1" applyAlignment="1" applyProtection="1">
      <alignment horizontal="right" vertical="center" wrapText="1"/>
      <protection locked="0"/>
    </xf>
    <xf numFmtId="0" fontId="41" fillId="0" borderId="2" xfId="8" applyFont="1" applyFill="1" applyBorder="1" applyAlignment="1" applyProtection="1">
      <alignment horizontal="left" vertical="center" wrapText="1"/>
    </xf>
    <xf numFmtId="0" fontId="42" fillId="0" borderId="2" xfId="0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8" applyFont="1" applyFill="1" applyAlignment="1" applyProtection="1">
      <alignment horizontal="center" vertical="center"/>
    </xf>
    <xf numFmtId="49" fontId="6" fillId="0" borderId="0" xfId="8" applyNumberFormat="1" applyFill="1" applyAlignment="1" applyProtection="1">
      <alignment horizontal="center" vertical="center"/>
    </xf>
    <xf numFmtId="0" fontId="6" fillId="0" borderId="0" xfId="8" applyFill="1" applyAlignment="1" applyProtection="1">
      <alignment vertical="center"/>
    </xf>
    <xf numFmtId="0" fontId="6" fillId="0" borderId="0" xfId="8" applyFill="1" applyProtection="1"/>
    <xf numFmtId="0" fontId="6" fillId="0" borderId="0" xfId="8" applyFill="1" applyAlignment="1" applyProtection="1">
      <alignment horizontal="center" vertical="center"/>
    </xf>
    <xf numFmtId="0" fontId="50" fillId="0" borderId="0" xfId="8" applyFont="1" applyFill="1" applyAlignment="1" applyProtection="1">
      <alignment horizontal="left" vertical="center"/>
    </xf>
    <xf numFmtId="49" fontId="22" fillId="0" borderId="0" xfId="8" applyNumberFormat="1" applyFont="1" applyFill="1" applyAlignment="1" applyProtection="1">
      <alignment horizontal="center" vertical="center"/>
    </xf>
    <xf numFmtId="0" fontId="22" fillId="0" borderId="0" xfId="8" applyFont="1" applyFill="1" applyAlignment="1" applyProtection="1">
      <alignment vertical="center"/>
    </xf>
    <xf numFmtId="164" fontId="21" fillId="0" borderId="0" xfId="8" applyNumberFormat="1" applyFont="1" applyFill="1" applyAlignment="1" applyProtection="1">
      <alignment horizontal="left" vertical="center"/>
    </xf>
    <xf numFmtId="0" fontId="23" fillId="0" borderId="0" xfId="8" applyFont="1" applyFill="1" applyAlignment="1" applyProtection="1">
      <alignment horizontal="left" vertical="center"/>
    </xf>
    <xf numFmtId="0" fontId="24" fillId="0" borderId="0" xfId="8" applyFont="1" applyFill="1" applyAlignment="1" applyProtection="1">
      <alignment horizontal="left" vertical="center"/>
    </xf>
    <xf numFmtId="0" fontId="23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horizontal="left" vertical="center"/>
    </xf>
    <xf numFmtId="0" fontId="25" fillId="0" borderId="0" xfId="8" applyFont="1" applyFill="1" applyAlignment="1" applyProtection="1">
      <alignment vertical="center"/>
    </xf>
    <xf numFmtId="0" fontId="7" fillId="0" borderId="0" xfId="8" applyFont="1" applyFill="1" applyAlignment="1" applyProtection="1">
      <alignment horizontal="center" vertical="center"/>
    </xf>
    <xf numFmtId="0" fontId="26" fillId="0" borderId="0" xfId="8" applyFont="1" applyFill="1" applyAlignment="1"/>
    <xf numFmtId="0" fontId="23" fillId="0" borderId="0" xfId="8" applyFont="1" applyFill="1" applyAlignment="1"/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28" fillId="0" borderId="2" xfId="8" applyFont="1" applyFill="1" applyBorder="1" applyAlignment="1" applyProtection="1">
      <alignment horizontal="left" vertical="center" wrapText="1"/>
    </xf>
    <xf numFmtId="164" fontId="8" fillId="0" borderId="2" xfId="8" applyNumberFormat="1" applyFont="1" applyFill="1" applyBorder="1" applyAlignment="1" applyProtection="1">
      <alignment horizontal="left" vertical="center" wrapText="1"/>
    </xf>
    <xf numFmtId="164" fontId="29" fillId="0" borderId="2" xfId="8" applyNumberFormat="1" applyFont="1" applyFill="1" applyBorder="1" applyAlignment="1" applyProtection="1">
      <alignment horizontal="left" vertical="center" wrapText="1"/>
    </xf>
    <xf numFmtId="49" fontId="29" fillId="0" borderId="2" xfId="8" applyNumberFormat="1" applyFont="1" applyFill="1" applyBorder="1" applyAlignment="1" applyProtection="1">
      <alignment horizontal="center" vertical="center" wrapText="1"/>
    </xf>
    <xf numFmtId="0" fontId="33" fillId="0" borderId="2" xfId="8" applyFont="1" applyFill="1" applyBorder="1" applyAlignment="1" applyProtection="1">
      <alignment horizontal="left" vertical="center" wrapText="1"/>
    </xf>
    <xf numFmtId="164" fontId="33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33" fillId="0" borderId="2" xfId="8" applyNumberFormat="1" applyFont="1" applyFill="1" applyBorder="1" applyAlignment="1" applyProtection="1">
      <alignment horizontal="right" vertical="center" wrapText="1"/>
    </xf>
    <xf numFmtId="3" fontId="8" fillId="0" borderId="0" xfId="8" applyNumberFormat="1" applyFont="1" applyFill="1" applyBorder="1" applyAlignment="1">
      <alignment horizontal="right" vertical="top" wrapText="1"/>
    </xf>
    <xf numFmtId="0" fontId="34" fillId="0" borderId="2" xfId="8" applyFont="1" applyFill="1" applyBorder="1" applyAlignment="1" applyProtection="1">
      <alignment horizontal="left" vertical="center" wrapText="1"/>
    </xf>
    <xf numFmtId="0" fontId="35" fillId="0" borderId="2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>
      <alignment horizontal="center" vertical="center" wrapText="1"/>
    </xf>
    <xf numFmtId="49" fontId="8" fillId="0" borderId="2" xfId="8" applyNumberFormat="1" applyFont="1" applyFill="1" applyBorder="1" applyAlignment="1">
      <alignment horizontal="center" vertical="center" wrapText="1"/>
    </xf>
    <xf numFmtId="0" fontId="30" fillId="0" borderId="2" xfId="8" applyFont="1" applyFill="1" applyBorder="1" applyAlignment="1">
      <alignment horizontal="center" vertical="center" wrapText="1"/>
    </xf>
    <xf numFmtId="0" fontId="6" fillId="0" borderId="0" xfId="8" applyFill="1" applyAlignment="1">
      <alignment wrapText="1"/>
    </xf>
    <xf numFmtId="49" fontId="36" fillId="0" borderId="2" xfId="8" applyNumberFormat="1" applyFont="1" applyFill="1" applyBorder="1" applyAlignment="1" applyProtection="1">
      <alignment horizontal="center" vertical="center" wrapText="1"/>
    </xf>
    <xf numFmtId="164" fontId="33" fillId="0" borderId="2" xfId="8" applyNumberFormat="1" applyFont="1" applyFill="1" applyBorder="1" applyAlignment="1" applyProtection="1">
      <alignment vertical="center"/>
      <protection locked="0"/>
    </xf>
    <xf numFmtId="164" fontId="30" fillId="0" borderId="2" xfId="8" applyNumberFormat="1" applyFont="1" applyFill="1" applyBorder="1" applyAlignment="1" applyProtection="1">
      <alignment vertical="center"/>
      <protection locked="0"/>
    </xf>
    <xf numFmtId="0" fontId="27" fillId="0" borderId="2" xfId="8" applyFont="1" applyFill="1" applyBorder="1" applyAlignment="1" applyProtection="1">
      <alignment horizontal="left" vertical="center" wrapText="1"/>
    </xf>
    <xf numFmtId="0" fontId="38" fillId="0" borderId="0" xfId="8" applyFont="1" applyFill="1" applyAlignment="1" applyProtection="1">
      <alignment horizontal="center" vertical="center"/>
    </xf>
    <xf numFmtId="0" fontId="9" fillId="0" borderId="0" xfId="8" applyFont="1" applyFill="1"/>
    <xf numFmtId="164" fontId="30" fillId="0" borderId="2" xfId="8" applyNumberFormat="1" applyFont="1" applyFill="1" applyBorder="1" applyAlignment="1" applyProtection="1">
      <alignment vertical="center"/>
    </xf>
    <xf numFmtId="0" fontId="6" fillId="0" borderId="0" xfId="8" applyFill="1" applyAlignment="1">
      <alignment horizontal="center" vertical="center"/>
    </xf>
    <xf numFmtId="49" fontId="6" fillId="0" borderId="0" xfId="8" applyNumberFormat="1" applyFill="1" applyAlignment="1">
      <alignment horizontal="center" vertical="center"/>
    </xf>
    <xf numFmtId="0" fontId="22" fillId="0" borderId="0" xfId="8" applyFont="1" applyFill="1" applyAlignment="1">
      <alignment vertical="center"/>
    </xf>
    <xf numFmtId="0" fontId="38" fillId="0" borderId="0" xfId="8" applyFont="1" applyFill="1" applyAlignment="1" applyProtection="1">
      <alignment horizontal="right" vertical="center"/>
    </xf>
    <xf numFmtId="0" fontId="39" fillId="0" borderId="0" xfId="8" applyFont="1" applyFill="1" applyAlignment="1" applyProtection="1">
      <alignment horizontal="left" vertical="center"/>
    </xf>
    <xf numFmtId="49" fontId="40" fillId="0" borderId="0" xfId="8" applyNumberFormat="1" applyFont="1" applyFill="1" applyAlignment="1" applyProtection="1">
      <alignment horizontal="center" vertical="center"/>
    </xf>
    <xf numFmtId="0" fontId="22" fillId="0" borderId="0" xfId="8" applyFont="1" applyFill="1" applyAlignment="1" applyProtection="1">
      <alignment horizontal="right" vertical="center"/>
    </xf>
    <xf numFmtId="0" fontId="39" fillId="0" borderId="0" xfId="8" applyFont="1" applyFill="1" applyAlignment="1" applyProtection="1">
      <alignment vertical="center"/>
    </xf>
    <xf numFmtId="49" fontId="20" fillId="0" borderId="0" xfId="8" applyNumberFormat="1" applyFont="1" applyFill="1" applyAlignment="1" applyProtection="1">
      <alignment horizontal="center" vertical="center"/>
    </xf>
    <xf numFmtId="0" fontId="6" fillId="0" borderId="0" xfId="8" applyFill="1" applyAlignment="1">
      <alignment vertical="center"/>
    </xf>
    <xf numFmtId="0" fontId="6" fillId="0" borderId="0" xfId="8" applyFill="1" applyAlignment="1" applyProtection="1">
      <alignment horizontal="left" vertical="center"/>
    </xf>
    <xf numFmtId="0" fontId="7" fillId="0" borderId="0" xfId="8" applyFont="1" applyFill="1" applyAlignment="1" applyProtection="1">
      <alignment horizontal="left" vertical="center"/>
    </xf>
    <xf numFmtId="0" fontId="7" fillId="0" borderId="0" xfId="8" applyFont="1" applyFill="1" applyAlignment="1" applyProtection="1">
      <alignment vertical="center"/>
    </xf>
    <xf numFmtId="0" fontId="26" fillId="0" borderId="0" xfId="8" applyFont="1" applyFill="1" applyAlignment="1" applyProtection="1">
      <alignment horizontal="center" vertical="center"/>
    </xf>
    <xf numFmtId="0" fontId="26" fillId="0" borderId="0" xfId="8" applyFont="1" applyFill="1" applyAlignment="1" applyProtection="1">
      <alignment vertical="center"/>
    </xf>
    <xf numFmtId="164" fontId="8" fillId="0" borderId="2" xfId="8" applyNumberFormat="1" applyFont="1" applyFill="1" applyBorder="1" applyAlignment="1" applyProtection="1">
      <alignment horizontal="right" vertical="center" wrapText="1"/>
    </xf>
    <xf numFmtId="0" fontId="27" fillId="0" borderId="7" xfId="8" applyFont="1" applyFill="1" applyBorder="1" applyAlignment="1" applyProtection="1">
      <alignment horizontal="center" vertical="center" wrapText="1"/>
    </xf>
    <xf numFmtId="164" fontId="8" fillId="0" borderId="10" xfId="8" applyNumberFormat="1" applyFont="1" applyFill="1" applyBorder="1" applyAlignment="1" applyProtection="1">
      <alignment horizontal="right" vertical="center" wrapText="1"/>
    </xf>
    <xf numFmtId="0" fontId="42" fillId="0" borderId="2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29" fillId="0" borderId="11" xfId="8" applyFont="1" applyFill="1" applyBorder="1" applyAlignment="1" applyProtection="1">
      <alignment horizontal="center" vertical="center" wrapText="1"/>
    </xf>
    <xf numFmtId="0" fontId="42" fillId="0" borderId="9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0" fontId="42" fillId="0" borderId="2" xfId="0" applyFont="1" applyFill="1" applyBorder="1" applyAlignment="1" applyProtection="1">
      <alignment horizontal="center" vertical="center" wrapText="1"/>
    </xf>
    <xf numFmtId="0" fontId="29" fillId="0" borderId="9" xfId="8" applyFont="1" applyFill="1" applyBorder="1" applyAlignment="1" applyProtection="1">
      <alignment horizontal="center" vertical="center" wrapText="1"/>
    </xf>
    <xf numFmtId="0" fontId="29" fillId="0" borderId="9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center" vertical="center" wrapText="1"/>
    </xf>
    <xf numFmtId="0" fontId="29" fillId="0" borderId="8" xfId="8" applyFont="1" applyFill="1" applyBorder="1" applyAlignment="1" applyProtection="1">
      <alignment horizontal="left" vertical="center" wrapText="1"/>
    </xf>
    <xf numFmtId="0" fontId="42" fillId="0" borderId="9" xfId="0" applyFont="1" applyFill="1" applyBorder="1" applyAlignment="1" applyProtection="1">
      <alignment horizontal="center" vertical="center" wrapText="1"/>
    </xf>
    <xf numFmtId="0" fontId="11" fillId="0" borderId="13" xfId="8" applyFont="1" applyFill="1" applyBorder="1" applyAlignment="1" applyProtection="1">
      <alignment horizontal="left" vertical="center" wrapText="1"/>
    </xf>
    <xf numFmtId="0" fontId="40" fillId="0" borderId="0" xfId="8" applyFont="1" applyFill="1" applyAlignment="1" applyProtection="1">
      <alignment vertical="center"/>
    </xf>
    <xf numFmtId="0" fontId="20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vertical="center"/>
    </xf>
    <xf numFmtId="0" fontId="21" fillId="0" borderId="0" xfId="8" applyFont="1" applyFill="1" applyAlignment="1" applyProtection="1">
      <alignment horizontal="center" vertical="center"/>
    </xf>
    <xf numFmtId="0" fontId="44" fillId="0" borderId="0" xfId="8" applyFont="1" applyFill="1" applyAlignment="1" applyProtection="1">
      <alignment vertical="center"/>
    </xf>
    <xf numFmtId="0" fontId="44" fillId="0" borderId="0" xfId="8" applyFont="1" applyFill="1" applyAlignment="1"/>
    <xf numFmtId="0" fontId="45" fillId="0" borderId="0" xfId="8" applyFont="1" applyFill="1"/>
    <xf numFmtId="0" fontId="33" fillId="0" borderId="2" xfId="8" applyFont="1" applyFill="1" applyBorder="1" applyAlignment="1" applyProtection="1">
      <alignment horizontal="center" vertical="center" wrapText="1"/>
    </xf>
    <xf numFmtId="0" fontId="33" fillId="0" borderId="9" xfId="8" applyFont="1" applyFill="1" applyBorder="1" applyAlignment="1" applyProtection="1">
      <alignment horizontal="center" vertical="center" wrapText="1"/>
    </xf>
    <xf numFmtId="0" fontId="33" fillId="0" borderId="9" xfId="8" applyFont="1" applyFill="1" applyBorder="1" applyAlignment="1" applyProtection="1">
      <alignment horizontal="left" vertical="center" wrapText="1"/>
    </xf>
    <xf numFmtId="164" fontId="30" fillId="0" borderId="10" xfId="8" applyNumberFormat="1" applyFont="1" applyFill="1" applyBorder="1" applyAlignment="1" applyProtection="1">
      <alignment horizontal="right" vertical="center" wrapText="1"/>
    </xf>
    <xf numFmtId="164" fontId="33" fillId="0" borderId="10" xfId="8" applyNumberFormat="1" applyFont="1" applyFill="1" applyBorder="1" applyAlignment="1" applyProtection="1">
      <alignment horizontal="right" vertical="center" wrapText="1"/>
      <protection locked="0"/>
    </xf>
    <xf numFmtId="0" fontId="33" fillId="0" borderId="7" xfId="8" applyFont="1" applyFill="1" applyBorder="1" applyAlignment="1" applyProtection="1">
      <alignment horizontal="center" vertical="center" wrapText="1"/>
    </xf>
    <xf numFmtId="0" fontId="47" fillId="0" borderId="2" xfId="8" applyFont="1" applyFill="1" applyBorder="1" applyAlignment="1" applyProtection="1">
      <alignment horizontal="center" vertical="center" wrapText="1"/>
    </xf>
    <xf numFmtId="49" fontId="38" fillId="0" borderId="0" xfId="8" applyNumberFormat="1" applyFont="1" applyFill="1" applyAlignment="1" applyProtection="1">
      <alignment horizontal="center" vertical="center"/>
    </xf>
    <xf numFmtId="0" fontId="38" fillId="0" borderId="0" xfId="8" applyFont="1" applyFill="1" applyAlignment="1" applyProtection="1">
      <alignment vertical="center"/>
    </xf>
    <xf numFmtId="0" fontId="22" fillId="0" borderId="0" xfId="8" applyFont="1" applyFill="1" applyAlignment="1" applyProtection="1">
      <alignment horizontal="center" vertical="center"/>
    </xf>
    <xf numFmtId="0" fontId="44" fillId="0" borderId="0" xfId="8" applyFont="1" applyFill="1" applyAlignment="1" applyProtection="1">
      <alignment horizontal="center" vertical="center"/>
    </xf>
    <xf numFmtId="0" fontId="29" fillId="0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left" vertical="center" wrapText="1"/>
    </xf>
    <xf numFmtId="0" fontId="48" fillId="0" borderId="0" xfId="8" applyFont="1" applyFill="1"/>
    <xf numFmtId="0" fontId="20" fillId="0" borderId="0" xfId="8" applyFont="1" applyFill="1"/>
    <xf numFmtId="0" fontId="41" fillId="0" borderId="9" xfId="0" applyFont="1" applyFill="1" applyBorder="1" applyAlignment="1" applyProtection="1">
      <alignment horizontal="center" vertical="center" wrapText="1"/>
    </xf>
    <xf numFmtId="0" fontId="42" fillId="0" borderId="9" xfId="8" applyFont="1" applyFill="1" applyBorder="1" applyAlignment="1" applyProtection="1">
      <alignment horizontal="center" vertical="center" wrapText="1"/>
    </xf>
    <xf numFmtId="0" fontId="49" fillId="0" borderId="0" xfId="8" applyFont="1" applyFill="1" applyAlignment="1" applyProtection="1">
      <alignment horizontal="center" vertical="center"/>
    </xf>
    <xf numFmtId="0" fontId="49" fillId="0" borderId="0" xfId="8" applyFont="1" applyFill="1" applyAlignment="1" applyProtection="1">
      <alignment vertical="center"/>
    </xf>
    <xf numFmtId="0" fontId="49" fillId="0" borderId="0" xfId="8" applyFont="1" applyFill="1" applyAlignment="1">
      <alignment horizontal="center" vertical="center"/>
    </xf>
    <xf numFmtId="49" fontId="52" fillId="0" borderId="2" xfId="11" applyNumberFormat="1" applyFont="1" applyFill="1" applyBorder="1" applyAlignment="1" applyProtection="1">
      <alignment horizontal="center" vertical="center"/>
    </xf>
    <xf numFmtId="0" fontId="52" fillId="0" borderId="0" xfId="0" applyFont="1" applyFill="1" applyAlignment="1" applyProtection="1">
      <alignment horizontal="center"/>
    </xf>
    <xf numFmtId="0" fontId="52" fillId="0" borderId="0" xfId="0" applyFont="1" applyFill="1" applyProtection="1"/>
    <xf numFmtId="3" fontId="52" fillId="0" borderId="0" xfId="0" applyNumberFormat="1" applyFont="1" applyFill="1" applyProtection="1"/>
    <xf numFmtId="0" fontId="52" fillId="0" borderId="0" xfId="11" applyFont="1" applyFill="1" applyBorder="1" applyAlignment="1" applyProtection="1">
      <alignment horizontal="center" vertical="center"/>
    </xf>
    <xf numFmtId="49" fontId="52" fillId="0" borderId="0" xfId="11" applyNumberFormat="1" applyFont="1" applyFill="1" applyBorder="1" applyAlignment="1" applyProtection="1">
      <alignment horizontal="center" vertical="center"/>
    </xf>
    <xf numFmtId="3" fontId="52" fillId="0" borderId="0" xfId="11" applyNumberFormat="1" applyFont="1" applyFill="1" applyBorder="1" applyAlignment="1" applyProtection="1">
      <alignment horizontal="left" vertical="center" wrapText="1"/>
    </xf>
    <xf numFmtId="0" fontId="52" fillId="0" borderId="0" xfId="11" applyNumberFormat="1" applyFont="1" applyFill="1" applyBorder="1" applyAlignment="1" applyProtection="1">
      <alignment horizontal="right" vertical="center"/>
    </xf>
    <xf numFmtId="3" fontId="52" fillId="0" borderId="0" xfId="0" applyNumberFormat="1" applyFont="1" applyFill="1" applyBorder="1" applyAlignment="1" applyProtection="1"/>
    <xf numFmtId="3" fontId="52" fillId="0" borderId="0" xfId="0" applyNumberFormat="1" applyFont="1" applyFill="1" applyAlignment="1" applyProtection="1"/>
    <xf numFmtId="3" fontId="54" fillId="0" borderId="0" xfId="0" applyNumberFormat="1" applyFont="1" applyFill="1" applyAlignment="1" applyProtection="1">
      <alignment horizontal="left"/>
    </xf>
    <xf numFmtId="0" fontId="52" fillId="0" borderId="3" xfId="11" applyFont="1" applyFill="1" applyBorder="1" applyAlignment="1" applyProtection="1">
      <alignment horizontal="center" vertical="center"/>
    </xf>
    <xf numFmtId="0" fontId="52" fillId="0" borderId="14" xfId="11" applyFont="1" applyFill="1" applyBorder="1" applyAlignment="1" applyProtection="1">
      <alignment horizontal="center" vertical="center"/>
    </xf>
    <xf numFmtId="49" fontId="52" fillId="0" borderId="5" xfId="11" applyNumberFormat="1" applyFont="1" applyFill="1" applyBorder="1" applyAlignment="1" applyProtection="1">
      <alignment horizontal="center" vertical="center"/>
    </xf>
    <xf numFmtId="3" fontId="53" fillId="0" borderId="2" xfId="0" applyNumberFormat="1" applyFont="1" applyFill="1" applyBorder="1" applyAlignment="1" applyProtection="1">
      <alignment horizontal="right"/>
      <protection locked="0"/>
    </xf>
    <xf numFmtId="3" fontId="52" fillId="0" borderId="5" xfId="0" applyNumberFormat="1" applyFont="1" applyFill="1" applyBorder="1" applyProtection="1">
      <protection locked="0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3" fontId="25" fillId="0" borderId="17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19" xfId="0" applyNumberFormat="1" applyFont="1" applyFill="1" applyBorder="1" applyAlignment="1" applyProtection="1">
      <alignment horizontal="center" vertical="center" wrapText="1"/>
    </xf>
    <xf numFmtId="3" fontId="51" fillId="0" borderId="20" xfId="0" applyNumberFormat="1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 wrapText="1"/>
    </xf>
    <xf numFmtId="0" fontId="51" fillId="0" borderId="19" xfId="0" applyFont="1" applyFill="1" applyBorder="1" applyAlignment="1" applyProtection="1">
      <alignment horizontal="center" vertical="center"/>
    </xf>
    <xf numFmtId="3" fontId="51" fillId="0" borderId="19" xfId="0" applyNumberFormat="1" applyFont="1" applyFill="1" applyBorder="1" applyAlignment="1" applyProtection="1">
      <alignment horizontal="center" vertical="center"/>
    </xf>
    <xf numFmtId="0" fontId="51" fillId="0" borderId="2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Protection="1"/>
    <xf numFmtId="0" fontId="25" fillId="0" borderId="3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6" applyFont="1" applyFill="1" applyBorder="1"/>
    <xf numFmtId="3" fontId="25" fillId="0" borderId="4" xfId="0" applyNumberFormat="1" applyFont="1" applyFill="1" applyBorder="1" applyAlignment="1" applyProtection="1">
      <alignment horizontal="right" vertical="center" wrapText="1"/>
    </xf>
    <xf numFmtId="3" fontId="52" fillId="0" borderId="4" xfId="11" applyNumberFormat="1" applyFont="1" applyFill="1" applyBorder="1" applyAlignment="1" applyProtection="1">
      <alignment horizontal="right" vertical="center"/>
      <protection locked="0"/>
    </xf>
    <xf numFmtId="3" fontId="52" fillId="0" borderId="6" xfId="11" applyNumberFormat="1" applyFont="1" applyFill="1" applyBorder="1" applyAlignment="1" applyProtection="1">
      <alignment horizontal="right" vertical="center"/>
      <protection locked="0"/>
    </xf>
    <xf numFmtId="3" fontId="25" fillId="0" borderId="2" xfId="0" applyNumberFormat="1" applyFont="1" applyFill="1" applyBorder="1" applyAlignment="1" applyProtection="1">
      <alignment horizontal="right"/>
    </xf>
    <xf numFmtId="3" fontId="25" fillId="0" borderId="4" xfId="0" applyNumberFormat="1" applyFont="1" applyFill="1" applyBorder="1" applyAlignment="1" applyProtection="1">
      <alignment horizontal="right"/>
      <protection locked="0"/>
    </xf>
    <xf numFmtId="3" fontId="53" fillId="0" borderId="5" xfId="0" applyNumberFormat="1" applyFont="1" applyFill="1" applyBorder="1" applyAlignment="1" applyProtection="1">
      <alignment horizontal="right"/>
      <protection locked="0"/>
    </xf>
    <xf numFmtId="3" fontId="25" fillId="0" borderId="5" xfId="0" applyNumberFormat="1" applyFont="1" applyFill="1" applyBorder="1" applyAlignment="1" applyProtection="1">
      <alignment horizontal="right"/>
    </xf>
    <xf numFmtId="3" fontId="25" fillId="0" borderId="6" xfId="0" applyNumberFormat="1" applyFont="1" applyFill="1" applyBorder="1" applyAlignment="1" applyProtection="1">
      <alignment horizontal="right"/>
      <protection locked="0"/>
    </xf>
    <xf numFmtId="0" fontId="52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55" fillId="0" borderId="2" xfId="0" applyNumberFormat="1" applyFont="1" applyBorder="1" applyAlignment="1" applyProtection="1">
      <alignment horizontal="right" wrapText="1"/>
      <protection locked="0"/>
    </xf>
    <xf numFmtId="164" fontId="55" fillId="0" borderId="4" xfId="0" applyNumberFormat="1" applyFont="1" applyBorder="1" applyAlignment="1" applyProtection="1">
      <alignment horizontal="right" wrapText="1"/>
      <protection locked="0"/>
    </xf>
    <xf numFmtId="3" fontId="15" fillId="0" borderId="2" xfId="11" applyNumberFormat="1" applyFont="1" applyFill="1" applyBorder="1" applyAlignment="1" applyProtection="1">
      <alignment horizontal="right" vertical="center" wrapText="1"/>
    </xf>
    <xf numFmtId="3" fontId="30" fillId="0" borderId="2" xfId="8" applyNumberFormat="1" applyFont="1" applyFill="1" applyBorder="1" applyAlignment="1" applyProtection="1">
      <alignment horizontal="right" vertical="center" wrapText="1"/>
    </xf>
    <xf numFmtId="3" fontId="33" fillId="0" borderId="2" xfId="8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6" applyFont="1" applyFill="1" applyBorder="1" applyProtection="1">
      <protection locked="0"/>
    </xf>
    <xf numFmtId="0" fontId="4" fillId="2" borderId="0" xfId="6" applyFont="1" applyFill="1" applyBorder="1"/>
    <xf numFmtId="0" fontId="57" fillId="0" borderId="0" xfId="5" applyFont="1" applyFill="1" applyProtection="1"/>
    <xf numFmtId="0" fontId="57" fillId="0" borderId="0" xfId="5" applyNumberFormat="1" applyFont="1" applyFill="1" applyAlignment="1" applyProtection="1">
      <alignment horizontal="center"/>
    </xf>
    <xf numFmtId="0" fontId="57" fillId="0" borderId="0" xfId="12" applyFont="1" applyFill="1" applyProtection="1"/>
    <xf numFmtId="0" fontId="4" fillId="0" borderId="0" xfId="0" applyFont="1" applyProtection="1"/>
    <xf numFmtId="0" fontId="0" fillId="0" borderId="0" xfId="0" applyAlignment="1" applyProtection="1">
      <alignment horizontal="right"/>
    </xf>
    <xf numFmtId="0" fontId="45" fillId="0" borderId="0" xfId="12" applyFont="1" applyFill="1" applyProtection="1"/>
    <xf numFmtId="49" fontId="45" fillId="0" borderId="2" xfId="12" applyNumberFormat="1" applyFont="1" applyFill="1" applyBorder="1" applyAlignment="1" applyProtection="1">
      <alignment horizontal="center" vertical="center"/>
    </xf>
    <xf numFmtId="3" fontId="45" fillId="0" borderId="2" xfId="12" applyNumberFormat="1" applyFont="1" applyFill="1" applyBorder="1" applyAlignment="1" applyProtection="1">
      <alignment horizontal="left" vertical="center" wrapText="1"/>
    </xf>
    <xf numFmtId="3" fontId="45" fillId="0" borderId="2" xfId="12" applyNumberFormat="1" applyFont="1" applyFill="1" applyBorder="1" applyAlignment="1" applyProtection="1">
      <alignment horizontal="right" vertical="center" wrapText="1"/>
    </xf>
    <xf numFmtId="49" fontId="57" fillId="0" borderId="2" xfId="12" applyNumberFormat="1" applyFont="1" applyFill="1" applyBorder="1" applyAlignment="1" applyProtection="1">
      <alignment horizontal="center" vertical="center"/>
    </xf>
    <xf numFmtId="3" fontId="57" fillId="0" borderId="2" xfId="12" applyNumberFormat="1" applyFont="1" applyFill="1" applyBorder="1" applyAlignment="1" applyProtection="1">
      <alignment horizontal="left" vertical="center" wrapText="1"/>
    </xf>
    <xf numFmtId="3" fontId="57" fillId="0" borderId="2" xfId="12" applyNumberFormat="1" applyFont="1" applyFill="1" applyBorder="1" applyAlignment="1" applyProtection="1">
      <alignment horizontal="right" vertical="center" wrapText="1"/>
      <protection locked="0"/>
    </xf>
    <xf numFmtId="3" fontId="57" fillId="0" borderId="2" xfId="12" applyNumberFormat="1" applyFont="1" applyFill="1" applyBorder="1" applyAlignment="1" applyProtection="1">
      <alignment horizontal="right" vertical="center"/>
      <protection locked="0"/>
    </xf>
    <xf numFmtId="3" fontId="45" fillId="0" borderId="2" xfId="12" applyNumberFormat="1" applyFont="1" applyFill="1" applyBorder="1" applyAlignment="1" applyProtection="1">
      <alignment horizontal="right" vertical="center" wrapText="1"/>
      <protection locked="0"/>
    </xf>
    <xf numFmtId="3" fontId="45" fillId="0" borderId="2" xfId="12" applyNumberFormat="1" applyFont="1" applyFill="1" applyBorder="1" applyAlignment="1" applyProtection="1">
      <alignment horizontal="right" vertical="center"/>
      <protection locked="0"/>
    </xf>
    <xf numFmtId="3" fontId="57" fillId="0" borderId="2" xfId="12" applyNumberFormat="1" applyFont="1" applyFill="1" applyBorder="1" applyAlignment="1" applyProtection="1">
      <alignment horizontal="left" vertical="center"/>
    </xf>
    <xf numFmtId="3" fontId="45" fillId="0" borderId="2" xfId="12" applyNumberFormat="1" applyFont="1" applyFill="1" applyBorder="1" applyAlignment="1" applyProtection="1">
      <alignment horizontal="right" vertical="center"/>
    </xf>
    <xf numFmtId="3" fontId="45" fillId="0" borderId="2" xfId="12" applyNumberFormat="1" applyFont="1" applyFill="1" applyBorder="1" applyAlignment="1" applyProtection="1">
      <alignment horizontal="left" vertical="center"/>
    </xf>
    <xf numFmtId="3" fontId="54" fillId="0" borderId="0" xfId="0" applyNumberFormat="1" applyFont="1" applyFill="1" applyAlignment="1" applyProtection="1"/>
    <xf numFmtId="3" fontId="12" fillId="0" borderId="2" xfId="11" applyNumberFormat="1" applyFont="1" applyFill="1" applyBorder="1" applyAlignment="1" applyProtection="1">
      <alignment horizontal="right" vertical="center" wrapText="1"/>
    </xf>
    <xf numFmtId="0" fontId="45" fillId="0" borderId="0" xfId="12" applyFont="1" applyFill="1" applyBorder="1" applyAlignment="1" applyProtection="1">
      <alignment horizontal="center" vertical="center"/>
    </xf>
    <xf numFmtId="49" fontId="45" fillId="0" borderId="0" xfId="12" applyNumberFormat="1" applyFont="1" applyFill="1" applyBorder="1" applyAlignment="1" applyProtection="1">
      <alignment horizontal="center" vertical="center"/>
    </xf>
    <xf numFmtId="3" fontId="45" fillId="0" borderId="0" xfId="12" applyNumberFormat="1" applyFont="1" applyFill="1" applyBorder="1" applyAlignment="1" applyProtection="1">
      <alignment horizontal="left" vertical="center"/>
    </xf>
    <xf numFmtId="0" fontId="45" fillId="0" borderId="3" xfId="12" applyFont="1" applyFill="1" applyBorder="1" applyAlignment="1" applyProtection="1">
      <alignment horizontal="right" vertical="center"/>
    </xf>
    <xf numFmtId="3" fontId="45" fillId="0" borderId="4" xfId="12" applyNumberFormat="1" applyFont="1" applyFill="1" applyBorder="1" applyAlignment="1" applyProtection="1">
      <alignment horizontal="right" vertical="center" wrapText="1"/>
    </xf>
    <xf numFmtId="0" fontId="57" fillId="0" borderId="3" xfId="12" applyFont="1" applyFill="1" applyBorder="1" applyAlignment="1" applyProtection="1">
      <alignment horizontal="right" vertical="center"/>
    </xf>
    <xf numFmtId="3" fontId="57" fillId="0" borderId="4" xfId="12" applyNumberFormat="1" applyFont="1" applyFill="1" applyBorder="1" applyAlignment="1" applyProtection="1">
      <alignment horizontal="right" vertical="center" wrapText="1"/>
      <protection locked="0"/>
    </xf>
    <xf numFmtId="3" fontId="57" fillId="0" borderId="4" xfId="12" applyNumberFormat="1" applyFont="1" applyFill="1" applyBorder="1" applyAlignment="1" applyProtection="1">
      <alignment horizontal="right" vertical="center"/>
      <protection locked="0"/>
    </xf>
    <xf numFmtId="3" fontId="45" fillId="0" borderId="4" xfId="12" applyNumberFormat="1" applyFont="1" applyFill="1" applyBorder="1" applyAlignment="1" applyProtection="1">
      <alignment horizontal="right" vertical="center"/>
      <protection locked="0"/>
    </xf>
    <xf numFmtId="0" fontId="45" fillId="0" borderId="3" xfId="12" applyFont="1" applyFill="1" applyBorder="1" applyAlignment="1" applyProtection="1">
      <alignment horizontal="center" vertical="center"/>
    </xf>
    <xf numFmtId="3" fontId="45" fillId="0" borderId="4" xfId="12" applyNumberFormat="1" applyFont="1" applyFill="1" applyBorder="1" applyAlignment="1" applyProtection="1">
      <alignment horizontal="right" vertical="center"/>
    </xf>
    <xf numFmtId="0" fontId="45" fillId="0" borderId="14" xfId="12" applyFont="1" applyFill="1" applyBorder="1" applyAlignment="1" applyProtection="1">
      <alignment horizontal="center" vertical="center"/>
    </xf>
    <xf numFmtId="49" fontId="45" fillId="0" borderId="5" xfId="12" applyNumberFormat="1" applyFont="1" applyFill="1" applyBorder="1" applyAlignment="1" applyProtection="1">
      <alignment horizontal="center" vertical="center"/>
    </xf>
    <xf numFmtId="3" fontId="45" fillId="0" borderId="5" xfId="12" applyNumberFormat="1" applyFont="1" applyFill="1" applyBorder="1" applyAlignment="1" applyProtection="1">
      <alignment horizontal="left" vertical="center" wrapText="1"/>
    </xf>
    <xf numFmtId="3" fontId="45" fillId="0" borderId="5" xfId="12" applyNumberFormat="1" applyFont="1" applyFill="1" applyBorder="1" applyAlignment="1" applyProtection="1">
      <alignment horizontal="right" vertical="center"/>
    </xf>
    <xf numFmtId="3" fontId="45" fillId="0" borderId="6" xfId="12" applyNumberFormat="1" applyFont="1" applyFill="1" applyBorder="1" applyAlignment="1" applyProtection="1">
      <alignment horizontal="right" vertical="center"/>
    </xf>
    <xf numFmtId="0" fontId="59" fillId="0" borderId="22" xfId="5" applyNumberFormat="1" applyFont="1" applyFill="1" applyBorder="1" applyAlignment="1" applyProtection="1">
      <alignment horizontal="center" vertical="center" wrapText="1"/>
    </xf>
    <xf numFmtId="0" fontId="59" fillId="0" borderId="8" xfId="5" applyNumberFormat="1" applyFont="1" applyFill="1" applyBorder="1" applyAlignment="1" applyProtection="1">
      <alignment horizontal="center" vertical="center" wrapText="1"/>
    </xf>
    <xf numFmtId="3" fontId="59" fillId="0" borderId="8" xfId="5" applyNumberFormat="1" applyFont="1" applyFill="1" applyBorder="1" applyAlignment="1" applyProtection="1">
      <alignment horizontal="center" vertical="center" wrapText="1"/>
    </xf>
    <xf numFmtId="3" fontId="59" fillId="0" borderId="23" xfId="5" applyNumberFormat="1" applyFont="1" applyFill="1" applyBorder="1" applyAlignment="1" applyProtection="1">
      <alignment horizontal="center" vertical="center" wrapText="1"/>
    </xf>
    <xf numFmtId="0" fontId="58" fillId="0" borderId="15" xfId="5" applyFont="1" applyFill="1" applyBorder="1" applyAlignment="1" applyProtection="1">
      <alignment horizontal="center" vertical="center" wrapText="1"/>
    </xf>
    <xf numFmtId="0" fontId="58" fillId="0" borderId="16" xfId="5" applyFont="1" applyFill="1" applyBorder="1" applyAlignment="1" applyProtection="1">
      <alignment horizontal="center" vertical="center" wrapText="1"/>
    </xf>
    <xf numFmtId="3" fontId="45" fillId="0" borderId="0" xfId="12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/>
      <protection locked="0"/>
    </xf>
    <xf numFmtId="0" fontId="60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6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19" xfId="0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24" xfId="0" applyBorder="1"/>
    <xf numFmtId="164" fontId="15" fillId="0" borderId="2" xfId="0" applyNumberFormat="1" applyFont="1" applyBorder="1" applyProtection="1">
      <protection locked="0"/>
    </xf>
    <xf numFmtId="0" fontId="15" fillId="0" borderId="14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0" fontId="65" fillId="0" borderId="0" xfId="8" applyFont="1" applyFill="1" applyAlignment="1" applyProtection="1">
      <alignment horizontal="right" vertical="center"/>
    </xf>
    <xf numFmtId="49" fontId="6" fillId="0" borderId="0" xfId="8" applyNumberFormat="1" applyFill="1"/>
    <xf numFmtId="49" fontId="30" fillId="0" borderId="2" xfId="8" applyNumberFormat="1" applyFont="1" applyFill="1" applyBorder="1" applyAlignment="1">
      <alignment horizontal="center" vertical="center" wrapText="1"/>
    </xf>
    <xf numFmtId="49" fontId="30" fillId="0" borderId="2" xfId="8" applyNumberFormat="1" applyFont="1" applyFill="1" applyBorder="1" applyAlignment="1" applyProtection="1">
      <alignment horizontal="center" vertical="center" wrapText="1"/>
    </xf>
    <xf numFmtId="0" fontId="30" fillId="0" borderId="9" xfId="8" applyFont="1" applyFill="1" applyBorder="1" applyAlignment="1" applyProtection="1">
      <alignment horizontal="center" vertical="center" wrapText="1"/>
    </xf>
    <xf numFmtId="0" fontId="49" fillId="0" borderId="0" xfId="8" applyFont="1" applyFill="1" applyAlignment="1" applyProtection="1">
      <alignment horizontal="right" vertical="center"/>
    </xf>
    <xf numFmtId="164" fontId="9" fillId="0" borderId="9" xfId="0" applyNumberFormat="1" applyFont="1" applyBorder="1" applyAlignment="1" applyProtection="1">
      <alignment horizontal="right" wrapText="1"/>
      <protection locked="0"/>
    </xf>
    <xf numFmtId="164" fontId="9" fillId="0" borderId="9" xfId="0" applyNumberFormat="1" applyFont="1" applyBorder="1" applyAlignment="1">
      <alignment horizontal="right" wrapText="1"/>
    </xf>
    <xf numFmtId="164" fontId="9" fillId="0" borderId="25" xfId="0" applyNumberFormat="1" applyFont="1" applyBorder="1" applyAlignment="1" applyProtection="1">
      <alignment horizontal="right" wrapText="1"/>
      <protection locked="0"/>
    </xf>
    <xf numFmtId="164" fontId="11" fillId="0" borderId="9" xfId="0" applyNumberFormat="1" applyFont="1" applyBorder="1" applyAlignment="1">
      <alignment horizontal="right" wrapText="1"/>
    </xf>
    <xf numFmtId="164" fontId="11" fillId="0" borderId="25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66" fillId="2" borderId="0" xfId="0" applyFont="1" applyFill="1" applyProtection="1">
      <protection locked="0"/>
    </xf>
    <xf numFmtId="49" fontId="15" fillId="2" borderId="0" xfId="0" applyNumberFormat="1" applyFont="1" applyFill="1"/>
    <xf numFmtId="0" fontId="67" fillId="2" borderId="0" xfId="0" applyFont="1" applyFill="1" applyProtection="1">
      <protection locked="0"/>
    </xf>
    <xf numFmtId="49" fontId="4" fillId="2" borderId="0" xfId="0" applyNumberFormat="1" applyFont="1" applyFill="1"/>
    <xf numFmtId="0" fontId="66" fillId="2" borderId="0" xfId="0" applyFont="1" applyFill="1" applyProtection="1"/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center" vertical="center" wrapText="1"/>
    </xf>
    <xf numFmtId="0" fontId="4" fillId="0" borderId="0" xfId="1" applyProtection="1"/>
    <xf numFmtId="0" fontId="13" fillId="0" borderId="0" xfId="1" applyFont="1" applyBorder="1" applyAlignment="1" applyProtection="1">
      <alignment horizontal="right"/>
    </xf>
    <xf numFmtId="0" fontId="13" fillId="0" borderId="0" xfId="1" applyFont="1" applyAlignment="1" applyProtection="1">
      <alignment horizontal="center"/>
    </xf>
    <xf numFmtId="0" fontId="68" fillId="0" borderId="0" xfId="1" applyFont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13" fillId="0" borderId="0" xfId="1" applyFont="1" applyAlignment="1" applyProtection="1">
      <alignment horizontal="left"/>
    </xf>
    <xf numFmtId="0" fontId="4" fillId="0" borderId="0" xfId="1" applyAlignment="1" applyProtection="1">
      <alignment horizontal="left" vertical="center" wrapText="1"/>
    </xf>
    <xf numFmtId="0" fontId="15" fillId="0" borderId="0" xfId="1" applyFont="1" applyAlignment="1" applyProtection="1">
      <alignment horizontal="right"/>
    </xf>
    <xf numFmtId="0" fontId="12" fillId="0" borderId="2" xfId="1" applyFont="1" applyBorder="1" applyAlignment="1" applyProtection="1">
      <alignment vertical="center" wrapText="1"/>
    </xf>
    <xf numFmtId="49" fontId="12" fillId="0" borderId="2" xfId="1" applyNumberFormat="1" applyFont="1" applyBorder="1" applyAlignment="1" applyProtection="1">
      <alignment vertical="center" wrapText="1"/>
    </xf>
    <xf numFmtId="0" fontId="12" fillId="0" borderId="2" xfId="1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right" vertical="center" wrapText="1"/>
    </xf>
    <xf numFmtId="0" fontId="4" fillId="0" borderId="2" xfId="1" applyNumberFormat="1" applyFont="1" applyBorder="1" applyAlignment="1" applyProtection="1">
      <alignment vertical="center" wrapText="1"/>
    </xf>
    <xf numFmtId="3" fontId="4" fillId="0" borderId="2" xfId="1" applyNumberFormat="1" applyBorder="1" applyProtection="1"/>
    <xf numFmtId="3" fontId="4" fillId="0" borderId="2" xfId="1" applyNumberFormat="1" applyBorder="1" applyProtection="1">
      <protection locked="0"/>
    </xf>
    <xf numFmtId="3" fontId="4" fillId="0" borderId="2" xfId="1" applyNumberFormat="1" applyBorder="1" applyAlignment="1" applyProtection="1">
      <alignment wrapText="1"/>
      <protection locked="0"/>
    </xf>
    <xf numFmtId="0" fontId="4" fillId="0" borderId="2" xfId="1" applyFont="1" applyBorder="1" applyProtection="1"/>
    <xf numFmtId="49" fontId="4" fillId="0" borderId="0" xfId="1" applyNumberFormat="1" applyFont="1" applyBorder="1" applyAlignment="1" applyProtection="1">
      <alignment horizontal="right" vertical="center" wrapText="1"/>
    </xf>
    <xf numFmtId="0" fontId="4" fillId="0" borderId="0" xfId="1" applyFont="1" applyBorder="1" applyProtection="1"/>
    <xf numFmtId="3" fontId="4" fillId="0" borderId="0" xfId="1" applyNumberFormat="1" applyBorder="1" applyAlignment="1" applyProtection="1">
      <alignment wrapText="1"/>
    </xf>
    <xf numFmtId="3" fontId="4" fillId="0" borderId="0" xfId="1" applyNumberFormat="1" applyBorder="1" applyProtection="1"/>
    <xf numFmtId="0" fontId="4" fillId="0" borderId="0" xfId="1" applyFont="1" applyProtection="1"/>
    <xf numFmtId="0" fontId="12" fillId="0" borderId="2" xfId="1" applyFont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1" fillId="0" borderId="0" xfId="8" applyFont="1" applyFill="1" applyAlignment="1" applyProtection="1">
      <alignment horizontal="right" vertical="center"/>
    </xf>
    <xf numFmtId="0" fontId="7" fillId="0" borderId="0" xfId="8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50" fillId="0" borderId="0" xfId="8" applyFont="1" applyFill="1" applyAlignment="1" applyProtection="1">
      <alignment horizontal="left"/>
    </xf>
    <xf numFmtId="49" fontId="9" fillId="0" borderId="0" xfId="8" applyNumberFormat="1" applyFont="1" applyFill="1" applyAlignment="1" applyProtection="1">
      <alignment horizontal="left" vertical="center"/>
    </xf>
    <xf numFmtId="0" fontId="36" fillId="0" borderId="2" xfId="8" applyFont="1" applyFill="1" applyBorder="1" applyAlignment="1" applyProtection="1">
      <alignment horizontal="left" vertical="center" wrapText="1"/>
    </xf>
    <xf numFmtId="164" fontId="36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41" fillId="0" borderId="10" xfId="8" applyNumberFormat="1" applyFont="1" applyFill="1" applyBorder="1" applyAlignment="1" applyProtection="1">
      <alignment horizontal="right" vertical="center" wrapText="1"/>
    </xf>
    <xf numFmtId="164" fontId="42" fillId="0" borderId="10" xfId="8" applyNumberFormat="1" applyFont="1" applyFill="1" applyBorder="1" applyAlignment="1" applyProtection="1">
      <alignment horizontal="right" vertical="center" wrapText="1"/>
      <protection locked="0"/>
    </xf>
    <xf numFmtId="164" fontId="42" fillId="0" borderId="2" xfId="8" applyNumberFormat="1" applyFont="1" applyFill="1" applyBorder="1" applyAlignment="1" applyProtection="1">
      <alignment horizontal="right" vertical="center" wrapText="1"/>
      <protection locked="0"/>
    </xf>
    <xf numFmtId="164" fontId="41" fillId="0" borderId="2" xfId="8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/>
    <xf numFmtId="0" fontId="4" fillId="0" borderId="0" xfId="1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8" applyFont="1" applyAlignment="1" applyProtection="1">
      <alignment vertical="center"/>
    </xf>
    <xf numFmtId="0" fontId="12" fillId="0" borderId="0" xfId="8" applyFont="1" applyAlignment="1" applyProtection="1">
      <alignment horizontal="right" vertical="center"/>
    </xf>
    <xf numFmtId="0" fontId="7" fillId="0" borderId="0" xfId="8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3" fillId="5" borderId="0" xfId="1" applyFont="1" applyFill="1" applyAlignment="1" applyProtection="1">
      <alignment horizontal="right"/>
    </xf>
    <xf numFmtId="49" fontId="12" fillId="0" borderId="2" xfId="1" applyNumberFormat="1" applyFont="1" applyBorder="1" applyAlignment="1" applyProtection="1">
      <alignment horizontal="center" vertical="center" wrapText="1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62" fillId="0" borderId="0" xfId="1" applyFont="1" applyFill="1" applyAlignment="1" applyProtection="1">
      <alignment wrapText="1"/>
    </xf>
    <xf numFmtId="49" fontId="11" fillId="0" borderId="24" xfId="9" applyNumberFormat="1" applyFont="1" applyBorder="1" applyAlignment="1" applyProtection="1">
      <alignment horizontal="center" vertical="center" wrapText="1"/>
    </xf>
    <xf numFmtId="49" fontId="11" fillId="0" borderId="4" xfId="9" applyNumberFormat="1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49" fontId="11" fillId="0" borderId="3" xfId="9" applyNumberFormat="1" applyFont="1" applyBorder="1" applyAlignment="1" applyProtection="1">
      <alignment horizontal="center" vertical="center" wrapText="1"/>
    </xf>
    <xf numFmtId="0" fontId="7" fillId="0" borderId="0" xfId="3" applyFont="1" applyAlignment="1">
      <alignment horizontal="left"/>
    </xf>
    <xf numFmtId="0" fontId="10" fillId="0" borderId="0" xfId="10" applyFont="1" applyAlignment="1"/>
    <xf numFmtId="0" fontId="4" fillId="0" borderId="0" xfId="10" applyFont="1"/>
    <xf numFmtId="0" fontId="7" fillId="0" borderId="0" xfId="10" applyFont="1"/>
    <xf numFmtId="49" fontId="4" fillId="0" borderId="0" xfId="10" applyNumberFormat="1" applyFont="1"/>
    <xf numFmtId="0" fontId="7" fillId="0" borderId="0" xfId="10" applyFont="1" applyAlignment="1">
      <alignment vertical="top"/>
    </xf>
    <xf numFmtId="0" fontId="4" fillId="0" borderId="0" xfId="10" applyFont="1" applyProtection="1"/>
    <xf numFmtId="49" fontId="4" fillId="0" borderId="0" xfId="10" applyNumberFormat="1" applyFont="1" applyAlignment="1" applyProtection="1">
      <alignment horizontal="center" vertical="center"/>
    </xf>
    <xf numFmtId="0" fontId="7" fillId="0" borderId="0" xfId="10" applyFont="1" applyAlignment="1" applyProtection="1">
      <alignment horizontal="left" vertical="center"/>
    </xf>
    <xf numFmtId="0" fontId="7" fillId="0" borderId="0" xfId="10" applyFont="1" applyProtection="1"/>
    <xf numFmtId="0" fontId="12" fillId="0" borderId="0" xfId="10" applyFont="1" applyAlignment="1" applyProtection="1">
      <alignment horizontal="right"/>
    </xf>
    <xf numFmtId="0" fontId="7" fillId="0" borderId="0" xfId="10" applyFont="1" applyAlignment="1" applyProtection="1">
      <alignment horizontal="left"/>
    </xf>
    <xf numFmtId="3" fontId="45" fillId="0" borderId="16" xfId="5" applyNumberFormat="1" applyFont="1" applyFill="1" applyBorder="1" applyAlignment="1" applyProtection="1">
      <alignment horizontal="center" vertical="center" wrapText="1"/>
    </xf>
    <xf numFmtId="3" fontId="45" fillId="0" borderId="17" xfId="5" applyNumberFormat="1" applyFont="1" applyFill="1" applyBorder="1" applyAlignment="1" applyProtection="1">
      <alignment horizontal="center" vertical="center" wrapText="1"/>
    </xf>
    <xf numFmtId="0" fontId="15" fillId="0" borderId="0" xfId="3" applyAlignment="1">
      <alignment horizontal="left"/>
    </xf>
    <xf numFmtId="0" fontId="15" fillId="0" borderId="0" xfId="3"/>
    <xf numFmtId="0" fontId="13" fillId="0" borderId="0" xfId="3" applyFont="1" applyFill="1" applyAlignment="1" applyProtection="1">
      <alignment horizontal="right"/>
    </xf>
    <xf numFmtId="0" fontId="15" fillId="0" borderId="0" xfId="3" applyAlignment="1">
      <alignment horizontal="center"/>
    </xf>
    <xf numFmtId="0" fontId="13" fillId="0" borderId="0" xfId="3" applyFont="1" applyAlignment="1" applyProtection="1">
      <alignment horizontal="left"/>
    </xf>
    <xf numFmtId="0" fontId="8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Alignment="1">
      <alignment horizontal="right"/>
    </xf>
    <xf numFmtId="0" fontId="11" fillId="0" borderId="3" xfId="3" applyFont="1" applyBorder="1" applyAlignment="1">
      <alignment horizontal="center" wrapText="1"/>
    </xf>
    <xf numFmtId="0" fontId="11" fillId="0" borderId="2" xfId="3" applyFont="1" applyBorder="1" applyAlignment="1">
      <alignment horizontal="center" wrapText="1"/>
    </xf>
    <xf numFmtId="0" fontId="11" fillId="0" borderId="7" xfId="3" applyFont="1" applyBorder="1" applyAlignment="1">
      <alignment horizontal="center" wrapText="1"/>
    </xf>
    <xf numFmtId="0" fontId="11" fillId="0" borderId="4" xfId="3" applyFont="1" applyBorder="1" applyAlignment="1">
      <alignment horizontal="center" wrapText="1"/>
    </xf>
    <xf numFmtId="49" fontId="11" fillId="0" borderId="3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wrapText="1"/>
    </xf>
    <xf numFmtId="164" fontId="11" fillId="0" borderId="7" xfId="3" applyNumberFormat="1" applyFont="1" applyBorder="1" applyAlignment="1">
      <alignment horizontal="right" wrapText="1"/>
    </xf>
    <xf numFmtId="164" fontId="11" fillId="0" borderId="7" xfId="3" applyNumberFormat="1" applyFont="1" applyBorder="1" applyAlignment="1" applyProtection="1">
      <alignment horizontal="right" wrapText="1"/>
    </xf>
    <xf numFmtId="164" fontId="11" fillId="0" borderId="4" xfId="3" applyNumberFormat="1" applyFont="1" applyBorder="1" applyAlignment="1">
      <alignment horizontal="right" wrapText="1"/>
    </xf>
    <xf numFmtId="0" fontId="9" fillId="0" borderId="3" xfId="3" applyFont="1" applyBorder="1" applyAlignment="1">
      <alignment horizontal="center" wrapText="1"/>
    </xf>
    <xf numFmtId="0" fontId="9" fillId="0" borderId="2" xfId="3" applyFont="1" applyBorder="1" applyAlignment="1">
      <alignment horizontal="center" wrapText="1"/>
    </xf>
    <xf numFmtId="0" fontId="9" fillId="0" borderId="2" xfId="3" applyFont="1" applyBorder="1" applyAlignment="1">
      <alignment wrapText="1"/>
    </xf>
    <xf numFmtId="164" fontId="9" fillId="0" borderId="7" xfId="3" applyNumberFormat="1" applyFont="1" applyBorder="1" applyAlignment="1" applyProtection="1">
      <alignment horizontal="right" wrapText="1"/>
      <protection locked="0"/>
    </xf>
    <xf numFmtId="164" fontId="9" fillId="0" borderId="7" xfId="3" applyNumberFormat="1" applyFont="1" applyBorder="1" applyAlignment="1" applyProtection="1">
      <alignment horizontal="right" wrapText="1"/>
    </xf>
    <xf numFmtId="0" fontId="11" fillId="0" borderId="14" xfId="3" applyFont="1" applyBorder="1" applyAlignment="1">
      <alignment horizontal="center" wrapText="1"/>
    </xf>
    <xf numFmtId="0" fontId="9" fillId="0" borderId="5" xfId="3" applyFont="1" applyBorder="1" applyAlignment="1">
      <alignment horizontal="center" wrapText="1"/>
    </xf>
    <xf numFmtId="0" fontId="11" fillId="0" borderId="5" xfId="3" applyFont="1" applyBorder="1" applyAlignment="1">
      <alignment wrapText="1"/>
    </xf>
    <xf numFmtId="164" fontId="11" fillId="0" borderId="26" xfId="3" applyNumberFormat="1" applyFont="1" applyBorder="1" applyAlignment="1">
      <alignment horizontal="right" wrapText="1"/>
    </xf>
    <xf numFmtId="164" fontId="11" fillId="0" borderId="26" xfId="3" applyNumberFormat="1" applyFont="1" applyBorder="1" applyAlignment="1" applyProtection="1">
      <alignment horizontal="right" wrapText="1"/>
    </xf>
    <xf numFmtId="164" fontId="11" fillId="0" borderId="6" xfId="3" applyNumberFormat="1" applyFont="1" applyBorder="1" applyAlignment="1">
      <alignment horizontal="right" wrapText="1"/>
    </xf>
    <xf numFmtId="0" fontId="4" fillId="0" borderId="0" xfId="3" applyFont="1" applyAlignment="1">
      <alignment horizontal="center"/>
    </xf>
    <xf numFmtId="0" fontId="4" fillId="0" borderId="0" xfId="3" applyFont="1"/>
    <xf numFmtId="0" fontId="11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vertical="center"/>
    </xf>
    <xf numFmtId="0" fontId="11" fillId="0" borderId="24" xfId="3" applyFont="1" applyBorder="1" applyAlignment="1" applyProtection="1">
      <alignment horizontal="center" wrapText="1"/>
    </xf>
    <xf numFmtId="0" fontId="11" fillId="0" borderId="0" xfId="3" applyFont="1" applyBorder="1" applyAlignment="1" applyProtection="1">
      <alignment horizontal="center" wrapText="1"/>
    </xf>
    <xf numFmtId="0" fontId="11" fillId="0" borderId="3" xfId="3" applyFont="1" applyBorder="1" applyAlignment="1" applyProtection="1">
      <alignment horizontal="center" wrapText="1"/>
    </xf>
    <xf numFmtId="164" fontId="11" fillId="0" borderId="24" xfId="3" applyNumberFormat="1" applyFont="1" applyBorder="1" applyAlignment="1" applyProtection="1">
      <alignment horizontal="right" wrapText="1"/>
    </xf>
    <xf numFmtId="164" fontId="11" fillId="0" borderId="0" xfId="3" applyNumberFormat="1" applyFont="1" applyBorder="1" applyAlignment="1" applyProtection="1">
      <alignment horizontal="right" wrapText="1"/>
    </xf>
    <xf numFmtId="0" fontId="9" fillId="0" borderId="3" xfId="3" applyFont="1" applyBorder="1" applyAlignment="1" applyProtection="1">
      <alignment horizontal="center" wrapText="1"/>
    </xf>
    <xf numFmtId="164" fontId="9" fillId="0" borderId="4" xfId="3" applyNumberFormat="1" applyFont="1" applyBorder="1" applyAlignment="1" applyProtection="1">
      <alignment horizontal="right" wrapText="1"/>
      <protection locked="0"/>
    </xf>
    <xf numFmtId="164" fontId="9" fillId="0" borderId="24" xfId="3" applyNumberFormat="1" applyFont="1" applyBorder="1" applyAlignment="1" applyProtection="1">
      <alignment horizontal="right" wrapText="1"/>
    </xf>
    <xf numFmtId="164" fontId="9" fillId="0" borderId="0" xfId="3" applyNumberFormat="1" applyFont="1" applyBorder="1" applyAlignment="1" applyProtection="1">
      <alignment horizontal="right" wrapText="1"/>
    </xf>
    <xf numFmtId="49" fontId="11" fillId="0" borderId="4" xfId="3" applyNumberFormat="1" applyFont="1" applyBorder="1" applyAlignment="1">
      <alignment horizontal="center" wrapText="1"/>
    </xf>
    <xf numFmtId="49" fontId="11" fillId="0" borderId="24" xfId="3" applyNumberFormat="1" applyFont="1" applyBorder="1" applyAlignment="1" applyProtection="1">
      <alignment horizontal="center" wrapText="1"/>
    </xf>
    <xf numFmtId="49" fontId="11" fillId="0" borderId="0" xfId="3" applyNumberFormat="1" applyFont="1" applyBorder="1" applyAlignment="1" applyProtection="1">
      <alignment horizontal="center" wrapText="1"/>
    </xf>
    <xf numFmtId="0" fontId="11" fillId="0" borderId="0" xfId="9" applyFont="1" applyBorder="1" applyAlignment="1" applyProtection="1">
      <alignment horizontal="center" vertical="center" wrapText="1"/>
    </xf>
    <xf numFmtId="49" fontId="11" fillId="0" borderId="0" xfId="9" applyNumberFormat="1" applyFont="1" applyBorder="1" applyAlignment="1" applyProtection="1">
      <alignment horizontal="center" vertical="center" wrapText="1"/>
    </xf>
    <xf numFmtId="0" fontId="11" fillId="0" borderId="14" xfId="3" applyFont="1" applyBorder="1" applyAlignment="1" applyProtection="1">
      <alignment horizontal="center" wrapText="1"/>
    </xf>
    <xf numFmtId="0" fontId="15" fillId="0" borderId="0" xfId="3" applyProtection="1"/>
    <xf numFmtId="0" fontId="15" fillId="0" borderId="0" xfId="3" applyFont="1" applyProtection="1"/>
    <xf numFmtId="0" fontId="19" fillId="4" borderId="7" xfId="0" applyFont="1" applyFill="1" applyBorder="1" applyAlignment="1" applyProtection="1">
      <alignment horizontal="center" vertical="center" wrapText="1"/>
    </xf>
    <xf numFmtId="0" fontId="0" fillId="0" borderId="27" xfId="0" applyBorder="1"/>
    <xf numFmtId="0" fontId="0" fillId="0" borderId="10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0" fillId="0" borderId="7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35" fillId="0" borderId="7" xfId="8" applyFont="1" applyFill="1" applyBorder="1" applyAlignment="1" applyProtection="1">
      <alignment horizontal="left" vertical="center" wrapText="1"/>
    </xf>
    <xf numFmtId="0" fontId="35" fillId="0" borderId="27" xfId="8" applyFont="1" applyFill="1" applyBorder="1" applyAlignment="1" applyProtection="1">
      <alignment horizontal="left" vertical="center" wrapText="1"/>
    </xf>
    <xf numFmtId="0" fontId="35" fillId="0" borderId="10" xfId="8" applyFont="1" applyFill="1" applyBorder="1" applyAlignment="1" applyProtection="1">
      <alignment horizontal="left" vertical="center" wrapText="1"/>
    </xf>
    <xf numFmtId="0" fontId="33" fillId="0" borderId="7" xfId="8" applyFont="1" applyFill="1" applyBorder="1" applyAlignment="1" applyProtection="1">
      <alignment horizontal="left" vertical="center" wrapText="1"/>
    </xf>
    <xf numFmtId="0" fontId="33" fillId="0" borderId="27" xfId="8" applyFont="1" applyFill="1" applyBorder="1" applyAlignment="1" applyProtection="1">
      <alignment horizontal="left" vertical="center" wrapText="1"/>
    </xf>
    <xf numFmtId="0" fontId="33" fillId="0" borderId="10" xfId="8" applyFont="1" applyFill="1" applyBorder="1" applyAlignment="1" applyProtection="1">
      <alignment horizontal="left" vertical="center" wrapText="1"/>
    </xf>
    <xf numFmtId="0" fontId="33" fillId="0" borderId="2" xfId="8" applyFont="1" applyFill="1" applyBorder="1" applyAlignment="1" applyProtection="1">
      <alignment horizontal="left" vertical="center" wrapText="1"/>
    </xf>
    <xf numFmtId="0" fontId="37" fillId="0" borderId="2" xfId="8" applyFont="1" applyFill="1" applyBorder="1" applyAlignment="1" applyProtection="1">
      <alignment horizontal="left" vertical="center" wrapText="1"/>
    </xf>
    <xf numFmtId="0" fontId="35" fillId="0" borderId="2" xfId="8" applyFont="1" applyFill="1" applyBorder="1" applyAlignment="1" applyProtection="1">
      <alignment horizontal="left" vertical="center" wrapText="1"/>
    </xf>
    <xf numFmtId="0" fontId="27" fillId="0" borderId="2" xfId="8" applyFont="1" applyFill="1" applyBorder="1" applyAlignment="1" applyProtection="1">
      <alignment horizontal="left" vertical="center" wrapText="1"/>
    </xf>
    <xf numFmtId="0" fontId="38" fillId="0" borderId="0" xfId="8" applyFont="1" applyFill="1" applyAlignment="1" applyProtection="1">
      <alignment horizontal="center" vertical="center"/>
    </xf>
    <xf numFmtId="0" fontId="8" fillId="0" borderId="2" xfId="8" applyFont="1" applyFill="1" applyBorder="1" applyAlignment="1" applyProtection="1">
      <alignment horizontal="center" vertical="center" wrapText="1"/>
    </xf>
    <xf numFmtId="49" fontId="8" fillId="0" borderId="2" xfId="8" applyNumberFormat="1" applyFont="1" applyFill="1" applyBorder="1" applyAlignment="1">
      <alignment horizontal="center" vertical="center" wrapText="1"/>
    </xf>
    <xf numFmtId="0" fontId="30" fillId="0" borderId="2" xfId="8" applyFont="1" applyFill="1" applyBorder="1" applyAlignment="1" applyProtection="1">
      <alignment horizontal="center" vertical="center" wrapText="1"/>
    </xf>
    <xf numFmtId="0" fontId="30" fillId="0" borderId="2" xfId="8" applyFont="1" applyFill="1" applyBorder="1" applyAlignment="1" applyProtection="1">
      <alignment horizontal="left" vertical="center" wrapText="1"/>
    </xf>
    <xf numFmtId="0" fontId="31" fillId="0" borderId="7" xfId="8" applyFont="1" applyFill="1" applyBorder="1" applyAlignment="1">
      <alignment horizontal="left" vertical="center" wrapText="1"/>
    </xf>
    <xf numFmtId="0" fontId="31" fillId="0" borderId="27" xfId="8" applyFont="1" applyFill="1" applyBorder="1" applyAlignment="1">
      <alignment horizontal="left" vertical="center" wrapText="1"/>
    </xf>
    <xf numFmtId="0" fontId="31" fillId="0" borderId="10" xfId="8" applyFont="1" applyFill="1" applyBorder="1" applyAlignment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49" fontId="8" fillId="0" borderId="2" xfId="8" applyNumberFormat="1" applyFont="1" applyFill="1" applyBorder="1" applyAlignment="1" applyProtection="1">
      <alignment horizontal="center" vertical="center" wrapText="1"/>
    </xf>
    <xf numFmtId="49" fontId="30" fillId="0" borderId="2" xfId="8" applyNumberFormat="1" applyFont="1" applyFill="1" applyBorder="1" applyAlignment="1">
      <alignment horizontal="center" vertical="center" wrapText="1"/>
    </xf>
    <xf numFmtId="0" fontId="30" fillId="0" borderId="2" xfId="8" applyFont="1" applyFill="1" applyBorder="1" applyAlignment="1">
      <alignment horizontal="center" vertical="center" wrapText="1"/>
    </xf>
    <xf numFmtId="0" fontId="29" fillId="0" borderId="2" xfId="8" applyFont="1" applyFill="1" applyBorder="1" applyAlignment="1" applyProtection="1">
      <alignment horizontal="left" vertical="center" wrapText="1"/>
    </xf>
    <xf numFmtId="0" fontId="10" fillId="0" borderId="0" xfId="8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8" fillId="0" borderId="2" xfId="8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43" fillId="0" borderId="0" xfId="8" applyFont="1" applyFill="1" applyAlignment="1" applyProtection="1">
      <alignment horizontal="center" vertical="center"/>
    </xf>
    <xf numFmtId="0" fontId="30" fillId="0" borderId="0" xfId="8" applyFont="1" applyFill="1" applyAlignment="1" applyProtection="1">
      <alignment horizontal="center" vertical="center"/>
    </xf>
    <xf numFmtId="0" fontId="22" fillId="0" borderId="2" xfId="8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horizontal="center" vertical="center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8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3" fontId="54" fillId="0" borderId="0" xfId="0" applyNumberFormat="1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left" vertical="center" wrapText="1"/>
    </xf>
    <xf numFmtId="0" fontId="52" fillId="0" borderId="0" xfId="0" applyFont="1" applyFill="1" applyAlignment="1" applyProtection="1">
      <alignment horizontal="left" vertical="center" wrapText="1"/>
    </xf>
    <xf numFmtId="3" fontId="25" fillId="0" borderId="31" xfId="0" applyNumberFormat="1" applyFont="1" applyFill="1" applyBorder="1" applyAlignment="1" applyProtection="1">
      <alignment horizontal="center" vertical="center" wrapText="1"/>
    </xf>
    <xf numFmtId="3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51" fillId="0" borderId="19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left" vertical="center" wrapText="1"/>
    </xf>
    <xf numFmtId="3" fontId="52" fillId="0" borderId="2" xfId="11" applyNumberFormat="1" applyFont="1" applyFill="1" applyBorder="1" applyAlignment="1" applyProtection="1">
      <alignment horizontal="left" vertical="center" wrapText="1"/>
    </xf>
    <xf numFmtId="3" fontId="22" fillId="0" borderId="2" xfId="11" applyNumberFormat="1" applyFont="1" applyFill="1" applyBorder="1" applyAlignment="1" applyProtection="1">
      <alignment horizontal="left" vertical="center" wrapText="1"/>
    </xf>
    <xf numFmtId="0" fontId="51" fillId="0" borderId="18" xfId="0" applyFont="1" applyFill="1" applyBorder="1" applyAlignment="1" applyProtection="1">
      <alignment horizontal="center" vertical="center"/>
    </xf>
    <xf numFmtId="0" fontId="51" fillId="0" borderId="19" xfId="0" applyFont="1" applyFill="1" applyBorder="1" applyAlignment="1" applyProtection="1">
      <alignment horizontal="center" vertical="center"/>
    </xf>
    <xf numFmtId="14" fontId="53" fillId="0" borderId="3" xfId="0" applyNumberFormat="1" applyFont="1" applyFill="1" applyBorder="1" applyAlignment="1" applyProtection="1">
      <alignment horizontal="center"/>
    </xf>
    <xf numFmtId="0" fontId="53" fillId="0" borderId="2" xfId="0" applyFont="1" applyFill="1" applyBorder="1" applyAlignment="1" applyProtection="1">
      <alignment horizontal="center"/>
    </xf>
    <xf numFmtId="0" fontId="53" fillId="0" borderId="14" xfId="0" applyFont="1" applyFill="1" applyBorder="1" applyAlignment="1" applyProtection="1">
      <alignment horizontal="center"/>
    </xf>
    <xf numFmtId="0" fontId="53" fillId="0" borderId="5" xfId="0" applyFont="1" applyFill="1" applyBorder="1" applyAlignment="1" applyProtection="1">
      <alignment horizontal="center"/>
    </xf>
    <xf numFmtId="3" fontId="52" fillId="0" borderId="5" xfId="11" applyNumberFormat="1" applyFont="1" applyFill="1" applyBorder="1" applyAlignment="1" applyProtection="1">
      <alignment horizontal="left" vertical="center" wrapText="1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1" fillId="0" borderId="3" xfId="9" applyFont="1" applyBorder="1" applyAlignment="1" applyProtection="1">
      <alignment horizontal="center" vertical="center" wrapText="1"/>
    </xf>
    <xf numFmtId="49" fontId="11" fillId="0" borderId="2" xfId="9" applyNumberFormat="1" applyFont="1" applyBorder="1" applyAlignment="1" applyProtection="1">
      <alignment horizontal="center" vertical="center" wrapText="1"/>
    </xf>
    <xf numFmtId="0" fontId="11" fillId="0" borderId="2" xfId="9" applyFont="1" applyBorder="1" applyAlignment="1" applyProtection="1">
      <alignment horizontal="center" vertical="center" wrapText="1"/>
    </xf>
    <xf numFmtId="0" fontId="11" fillId="0" borderId="4" xfId="9" applyFont="1" applyBorder="1" applyAlignment="1" applyProtection="1">
      <alignment horizontal="center" vertical="center" wrapText="1"/>
    </xf>
    <xf numFmtId="0" fontId="11" fillId="0" borderId="24" xfId="9" applyFont="1" applyBorder="1" applyAlignment="1" applyProtection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vertical="center"/>
    </xf>
    <xf numFmtId="0" fontId="11" fillId="0" borderId="24" xfId="3" applyFont="1" applyBorder="1" applyAlignment="1" applyProtection="1">
      <alignment horizontal="center" vertical="center" wrapText="1"/>
    </xf>
    <xf numFmtId="0" fontId="4" fillId="0" borderId="24" xfId="3" applyFont="1" applyBorder="1" applyAlignment="1" applyProtection="1">
      <alignment vertical="center"/>
    </xf>
    <xf numFmtId="0" fontId="11" fillId="0" borderId="20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35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62" fillId="0" borderId="0" xfId="1" applyFont="1" applyFill="1" applyAlignment="1" applyProtection="1">
      <alignment horizontal="center" wrapText="1"/>
    </xf>
    <xf numFmtId="0" fontId="4" fillId="0" borderId="0" xfId="1" applyAlignment="1" applyProtection="1">
      <alignment horizontal="left" wrapText="1"/>
    </xf>
    <xf numFmtId="0" fontId="62" fillId="0" borderId="0" xfId="1" applyFont="1" applyFill="1" applyAlignment="1" applyProtection="1">
      <alignment horizontal="center"/>
    </xf>
  </cellXfs>
  <cellStyles count="13">
    <cellStyle name="Normal" xfId="0" builtinId="0"/>
    <cellStyle name="Normal 2" xfId="1"/>
    <cellStyle name="Normal 3" xfId="2"/>
    <cellStyle name="Normal 3 2" xfId="3"/>
    <cellStyle name="Normal 4" xfId="4"/>
    <cellStyle name="Normal_00201001" xfId="5"/>
    <cellStyle name="Normal_DEO 1 Zbirni Sestomesecni-07-Sekundarna" xfId="6"/>
    <cellStyle name="Normal_Meni" xfId="7"/>
    <cellStyle name="Normal_ZR_Obrasci_2005" xfId="8"/>
    <cellStyle name="Normal_ZR_Obrasci_2005 2" xfId="9"/>
    <cellStyle name="Normal_ZR_Obrasci_2005_Obrazac_5GO_Dvanaestomesecni 2" xfId="10"/>
    <cellStyle name="Normal_ZR_ZU_Obrasci_20051" xfId="11"/>
    <cellStyle name="Normal_ZR_ZU_Obrasci_20051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13.emf"/><Relationship Id="rId18" Type="http://schemas.openxmlformats.org/officeDocument/2006/relationships/image" Target="../media/image8.emf"/><Relationship Id="rId3" Type="http://schemas.openxmlformats.org/officeDocument/2006/relationships/image" Target="../media/image23.emf"/><Relationship Id="rId21" Type="http://schemas.openxmlformats.org/officeDocument/2006/relationships/image" Target="../media/image5.emf"/><Relationship Id="rId7" Type="http://schemas.openxmlformats.org/officeDocument/2006/relationships/image" Target="../media/image19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5" Type="http://schemas.openxmlformats.org/officeDocument/2006/relationships/image" Target="../media/image1.emf"/><Relationship Id="rId2" Type="http://schemas.openxmlformats.org/officeDocument/2006/relationships/image" Target="../media/image24.emf"/><Relationship Id="rId16" Type="http://schemas.openxmlformats.org/officeDocument/2006/relationships/image" Target="../media/image10.emf"/><Relationship Id="rId20" Type="http://schemas.openxmlformats.org/officeDocument/2006/relationships/image" Target="../media/image6.emf"/><Relationship Id="rId1" Type="http://schemas.openxmlformats.org/officeDocument/2006/relationships/image" Target="../media/image25.emf"/><Relationship Id="rId6" Type="http://schemas.openxmlformats.org/officeDocument/2006/relationships/image" Target="../media/image20.emf"/><Relationship Id="rId11" Type="http://schemas.openxmlformats.org/officeDocument/2006/relationships/image" Target="../media/image15.emf"/><Relationship Id="rId24" Type="http://schemas.openxmlformats.org/officeDocument/2006/relationships/image" Target="../media/image2.emf"/><Relationship Id="rId5" Type="http://schemas.openxmlformats.org/officeDocument/2006/relationships/image" Target="../media/image21.emf"/><Relationship Id="rId15" Type="http://schemas.openxmlformats.org/officeDocument/2006/relationships/image" Target="../media/image11.emf"/><Relationship Id="rId23" Type="http://schemas.openxmlformats.org/officeDocument/2006/relationships/image" Target="../media/image3.emf"/><Relationship Id="rId10" Type="http://schemas.openxmlformats.org/officeDocument/2006/relationships/image" Target="../media/image16.emf"/><Relationship Id="rId19" Type="http://schemas.openxmlformats.org/officeDocument/2006/relationships/image" Target="../media/image7.emf"/><Relationship Id="rId4" Type="http://schemas.openxmlformats.org/officeDocument/2006/relationships/image" Target="../media/image22.emf"/><Relationship Id="rId9" Type="http://schemas.openxmlformats.org/officeDocument/2006/relationships/image" Target="../media/image17.emf"/><Relationship Id="rId14" Type="http://schemas.openxmlformats.org/officeDocument/2006/relationships/image" Target="../media/image12.emf"/><Relationship Id="rId22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21</xdr:row>
          <xdr:rowOff>133350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16</xdr:row>
          <xdr:rowOff>171450</xdr:rowOff>
        </xdr:from>
        <xdr:to>
          <xdr:col>2</xdr:col>
          <xdr:colOff>342900</xdr:colOff>
          <xdr:row>18</xdr:row>
          <xdr:rowOff>47625</xdr:rowOff>
        </xdr:to>
        <xdr:sp macro="" textlink="">
          <xdr:nvSpPr>
            <xdr:cNvPr id="3142" name="CommandButton3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9</xdr:row>
          <xdr:rowOff>0</xdr:rowOff>
        </xdr:from>
        <xdr:to>
          <xdr:col>5</xdr:col>
          <xdr:colOff>76200</xdr:colOff>
          <xdr:row>10</xdr:row>
          <xdr:rowOff>133350</xdr:rowOff>
        </xdr:to>
        <xdr:sp macro="" textlink="">
          <xdr:nvSpPr>
            <xdr:cNvPr id="3146" name="CommandButton9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11</xdr:row>
          <xdr:rowOff>133350</xdr:rowOff>
        </xdr:from>
        <xdr:to>
          <xdr:col>5</xdr:col>
          <xdr:colOff>66675</xdr:colOff>
          <xdr:row>13</xdr:row>
          <xdr:rowOff>66675</xdr:rowOff>
        </xdr:to>
        <xdr:sp macro="" textlink="">
          <xdr:nvSpPr>
            <xdr:cNvPr id="3147" name="CommandButton10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18</xdr:row>
          <xdr:rowOff>142875</xdr:rowOff>
        </xdr:from>
        <xdr:to>
          <xdr:col>2</xdr:col>
          <xdr:colOff>342900</xdr:colOff>
          <xdr:row>20</xdr:row>
          <xdr:rowOff>142875</xdr:rowOff>
        </xdr:to>
        <xdr:sp macro="" textlink="">
          <xdr:nvSpPr>
            <xdr:cNvPr id="3158" name="CommandButton1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21</xdr:row>
          <xdr:rowOff>76200</xdr:rowOff>
        </xdr:from>
        <xdr:to>
          <xdr:col>2</xdr:col>
          <xdr:colOff>342900</xdr:colOff>
          <xdr:row>23</xdr:row>
          <xdr:rowOff>76200</xdr:rowOff>
        </xdr:to>
        <xdr:sp macro="" textlink="">
          <xdr:nvSpPr>
            <xdr:cNvPr id="3159" name="CommandButton6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24</xdr:row>
          <xdr:rowOff>19050</xdr:rowOff>
        </xdr:from>
        <xdr:to>
          <xdr:col>2</xdr:col>
          <xdr:colOff>342900</xdr:colOff>
          <xdr:row>26</xdr:row>
          <xdr:rowOff>19050</xdr:rowOff>
        </xdr:to>
        <xdr:sp macro="" textlink="">
          <xdr:nvSpPr>
            <xdr:cNvPr id="3160" name="CommandButton7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18</xdr:row>
          <xdr:rowOff>152400</xdr:rowOff>
        </xdr:from>
        <xdr:to>
          <xdr:col>3</xdr:col>
          <xdr:colOff>285750</xdr:colOff>
          <xdr:row>20</xdr:row>
          <xdr:rowOff>152400</xdr:rowOff>
        </xdr:to>
        <xdr:sp macro="" textlink="">
          <xdr:nvSpPr>
            <xdr:cNvPr id="3162" name="CommandButton2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21</xdr:row>
          <xdr:rowOff>85725</xdr:rowOff>
        </xdr:from>
        <xdr:to>
          <xdr:col>3</xdr:col>
          <xdr:colOff>285750</xdr:colOff>
          <xdr:row>23</xdr:row>
          <xdr:rowOff>85725</xdr:rowOff>
        </xdr:to>
        <xdr:sp macro="" textlink="">
          <xdr:nvSpPr>
            <xdr:cNvPr id="3163" name="CommandButton1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24</xdr:row>
          <xdr:rowOff>9525</xdr:rowOff>
        </xdr:from>
        <xdr:to>
          <xdr:col>3</xdr:col>
          <xdr:colOff>285750</xdr:colOff>
          <xdr:row>26</xdr:row>
          <xdr:rowOff>9525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16</xdr:row>
          <xdr:rowOff>171450</xdr:rowOff>
        </xdr:from>
        <xdr:to>
          <xdr:col>4</xdr:col>
          <xdr:colOff>457200</xdr:colOff>
          <xdr:row>18</xdr:row>
          <xdr:rowOff>47625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21</xdr:row>
          <xdr:rowOff>76200</xdr:rowOff>
        </xdr:from>
        <xdr:to>
          <xdr:col>4</xdr:col>
          <xdr:colOff>457200</xdr:colOff>
          <xdr:row>23</xdr:row>
          <xdr:rowOff>76200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18</xdr:row>
          <xdr:rowOff>142875</xdr:rowOff>
        </xdr:from>
        <xdr:to>
          <xdr:col>4</xdr:col>
          <xdr:colOff>466725</xdr:colOff>
          <xdr:row>20</xdr:row>
          <xdr:rowOff>152400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4</xdr:row>
          <xdr:rowOff>47625</xdr:rowOff>
        </xdr:from>
        <xdr:to>
          <xdr:col>7</xdr:col>
          <xdr:colOff>771525</xdr:colOff>
          <xdr:row>6</xdr:row>
          <xdr:rowOff>38100</xdr:rowOff>
        </xdr:to>
        <xdr:sp macro="" textlink="">
          <xdr:nvSpPr>
            <xdr:cNvPr id="63489" name="CommandButton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9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A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B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41595" name="Line 3">
          <a:extLst>
            <a:ext uri="{FF2B5EF4-FFF2-40B4-BE49-F238E27FC236}">
              <a16:creationId xmlns:a16="http://schemas.microsoft.com/office/drawing/2014/main" id="{00000000-0008-0000-0100-00007BA20000}"/>
            </a:ext>
          </a:extLst>
        </xdr:cNvPr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41596" name="Line 4">
          <a:extLst>
            <a:ext uri="{FF2B5EF4-FFF2-40B4-BE49-F238E27FC236}">
              <a16:creationId xmlns:a16="http://schemas.microsoft.com/office/drawing/2014/main" id="{00000000-0008-0000-0100-00007CA20000}"/>
            </a:ext>
          </a:extLst>
        </xdr:cNvPr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41597" name="Picture 7">
          <a:extLst>
            <a:ext uri="{FF2B5EF4-FFF2-40B4-BE49-F238E27FC236}">
              <a16:creationId xmlns:a16="http://schemas.microsoft.com/office/drawing/2014/main" id="{00000000-0008-0000-0100-00007DA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40966" name="CommandButton1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1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42668" name="Line 3">
          <a:extLst>
            <a:ext uri="{FF2B5EF4-FFF2-40B4-BE49-F238E27FC236}">
              <a16:creationId xmlns:a16="http://schemas.microsoft.com/office/drawing/2014/main" id="{00000000-0008-0000-0200-0000ACA60000}"/>
            </a:ext>
          </a:extLst>
        </xdr:cNvPr>
        <xdr:cNvSpPr>
          <a:spLocks noChangeShapeType="1"/>
        </xdr:cNvSpPr>
      </xdr:nvSpPr>
      <xdr:spPr bwMode="auto">
        <a:xfrm>
          <a:off x="2705100" y="770667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42669" name="Line 4">
          <a:extLst>
            <a:ext uri="{FF2B5EF4-FFF2-40B4-BE49-F238E27FC236}">
              <a16:creationId xmlns:a16="http://schemas.microsoft.com/office/drawing/2014/main" id="{00000000-0008-0000-0200-0000ADA60000}"/>
            </a:ext>
          </a:extLst>
        </xdr:cNvPr>
        <xdr:cNvSpPr>
          <a:spLocks noChangeShapeType="1"/>
        </xdr:cNvSpPr>
      </xdr:nvSpPr>
      <xdr:spPr bwMode="auto">
        <a:xfrm>
          <a:off x="4914900" y="770667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41990" name="CommandButton1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2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42670" name="Picture 7">
          <a:extLst>
            <a:ext uri="{FF2B5EF4-FFF2-40B4-BE49-F238E27FC236}">
              <a16:creationId xmlns:a16="http://schemas.microsoft.com/office/drawing/2014/main" id="{00000000-0008-0000-0200-0000AEA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42671" name="Line 3">
          <a:extLst>
            <a:ext uri="{FF2B5EF4-FFF2-40B4-BE49-F238E27FC236}">
              <a16:creationId xmlns:a16="http://schemas.microsoft.com/office/drawing/2014/main" id="{00000000-0008-0000-0200-0000AFA60000}"/>
            </a:ext>
          </a:extLst>
        </xdr:cNvPr>
        <xdr:cNvSpPr>
          <a:spLocks noChangeShapeType="1"/>
        </xdr:cNvSpPr>
      </xdr:nvSpPr>
      <xdr:spPr bwMode="auto">
        <a:xfrm>
          <a:off x="409575" y="765619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43692" name="Line 2">
          <a:extLst>
            <a:ext uri="{FF2B5EF4-FFF2-40B4-BE49-F238E27FC236}">
              <a16:creationId xmlns:a16="http://schemas.microsoft.com/office/drawing/2014/main" id="{00000000-0008-0000-0300-0000ACAA0000}"/>
            </a:ext>
          </a:extLst>
        </xdr:cNvPr>
        <xdr:cNvSpPr>
          <a:spLocks noChangeShapeType="1"/>
        </xdr:cNvSpPr>
      </xdr:nvSpPr>
      <xdr:spPr bwMode="auto">
        <a:xfrm>
          <a:off x="476250" y="383190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43693" name="Line 3">
          <a:extLst>
            <a:ext uri="{FF2B5EF4-FFF2-40B4-BE49-F238E27FC236}">
              <a16:creationId xmlns:a16="http://schemas.microsoft.com/office/drawing/2014/main" id="{00000000-0008-0000-0300-0000ADAA0000}"/>
            </a:ext>
          </a:extLst>
        </xdr:cNvPr>
        <xdr:cNvSpPr>
          <a:spLocks noChangeShapeType="1"/>
        </xdr:cNvSpPr>
      </xdr:nvSpPr>
      <xdr:spPr bwMode="auto">
        <a:xfrm>
          <a:off x="2543175" y="3877627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43694" name="Line 4">
          <a:extLst>
            <a:ext uri="{FF2B5EF4-FFF2-40B4-BE49-F238E27FC236}">
              <a16:creationId xmlns:a16="http://schemas.microsoft.com/office/drawing/2014/main" id="{00000000-0008-0000-0300-0000AEAA0000}"/>
            </a:ext>
          </a:extLst>
        </xdr:cNvPr>
        <xdr:cNvSpPr>
          <a:spLocks noChangeShapeType="1"/>
        </xdr:cNvSpPr>
      </xdr:nvSpPr>
      <xdr:spPr bwMode="auto">
        <a:xfrm>
          <a:off x="5076825" y="387667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43014" name="CommandButton1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3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43695" name="Picture 7">
          <a:extLst>
            <a:ext uri="{FF2B5EF4-FFF2-40B4-BE49-F238E27FC236}">
              <a16:creationId xmlns:a16="http://schemas.microsoft.com/office/drawing/2014/main" id="{00000000-0008-0000-0300-0000AFA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44716" name="Line 2">
          <a:extLst>
            <a:ext uri="{FF2B5EF4-FFF2-40B4-BE49-F238E27FC236}">
              <a16:creationId xmlns:a16="http://schemas.microsoft.com/office/drawing/2014/main" id="{00000000-0008-0000-0400-0000ACAE0000}"/>
            </a:ext>
          </a:extLst>
        </xdr:cNvPr>
        <xdr:cNvSpPr>
          <a:spLocks noChangeShapeType="1"/>
        </xdr:cNvSpPr>
      </xdr:nvSpPr>
      <xdr:spPr bwMode="auto">
        <a:xfrm>
          <a:off x="466725" y="982218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44717" name="Line 3">
          <a:extLst>
            <a:ext uri="{FF2B5EF4-FFF2-40B4-BE49-F238E27FC236}">
              <a16:creationId xmlns:a16="http://schemas.microsoft.com/office/drawing/2014/main" id="{00000000-0008-0000-0400-0000ADAE0000}"/>
            </a:ext>
          </a:extLst>
        </xdr:cNvPr>
        <xdr:cNvSpPr>
          <a:spLocks noChangeShapeType="1"/>
        </xdr:cNvSpPr>
      </xdr:nvSpPr>
      <xdr:spPr bwMode="auto">
        <a:xfrm>
          <a:off x="2524125" y="986694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44718" name="Line 4">
          <a:extLst>
            <a:ext uri="{FF2B5EF4-FFF2-40B4-BE49-F238E27FC236}">
              <a16:creationId xmlns:a16="http://schemas.microsoft.com/office/drawing/2014/main" id="{00000000-0008-0000-0400-0000AEAE0000}"/>
            </a:ext>
          </a:extLst>
        </xdr:cNvPr>
        <xdr:cNvSpPr>
          <a:spLocks noChangeShapeType="1"/>
        </xdr:cNvSpPr>
      </xdr:nvSpPr>
      <xdr:spPr bwMode="auto">
        <a:xfrm>
          <a:off x="5219700" y="986599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44038" name="CommandButton1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4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44719" name="Picture 7">
          <a:extLst>
            <a:ext uri="{FF2B5EF4-FFF2-40B4-BE49-F238E27FC236}">
              <a16:creationId xmlns:a16="http://schemas.microsoft.com/office/drawing/2014/main" id="{00000000-0008-0000-0400-0000AFA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9086" name="Picture 1">
          <a:extLst>
            <a:ext uri="{FF2B5EF4-FFF2-40B4-BE49-F238E27FC236}">
              <a16:creationId xmlns:a16="http://schemas.microsoft.com/office/drawing/2014/main" id="{00000000-0008-0000-0500-0000A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5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53249" name="CommandButton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6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47105" name="CommandButton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7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8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razac_5_Dvanaestomesecni_201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5"/>
      <sheetName val="K9OOSO"/>
      <sheetName val="OZPR"/>
      <sheetName val="Transferi"/>
      <sheetName val="B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6.emf"/><Relationship Id="rId4" Type="http://schemas.openxmlformats.org/officeDocument/2006/relationships/control" Target="../activeX/activeX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4.emf"/><Relationship Id="rId4" Type="http://schemas.openxmlformats.org/officeDocument/2006/relationships/control" Target="../activeX/activeX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2"/>
  <sheetViews>
    <sheetView showGridLines="0" showZeros="0" showOutlineSymbols="0" defaultGridColor="0" topLeftCell="A4" colorId="8" workbookViewId="0">
      <selection activeCell="G10" sqref="G10"/>
    </sheetView>
  </sheetViews>
  <sheetFormatPr defaultRowHeight="12.75"/>
  <cols>
    <col min="1" max="1" width="3.140625" style="40" customWidth="1"/>
    <col min="2" max="2" width="25.7109375" style="40" customWidth="1"/>
    <col min="3" max="3" width="27" style="40" customWidth="1"/>
    <col min="4" max="4" width="20.140625" style="40" customWidth="1"/>
    <col min="5" max="5" width="36.85546875" style="40" customWidth="1"/>
    <col min="6" max="6" width="38.28515625" style="40" customWidth="1"/>
    <col min="7" max="7" width="27.42578125" style="40" customWidth="1"/>
    <col min="8" max="16384" width="9.140625" style="40"/>
  </cols>
  <sheetData>
    <row r="1" spans="1:6" ht="45.75" customHeight="1">
      <c r="A1" s="477" t="s">
        <v>1731</v>
      </c>
      <c r="B1" s="477"/>
      <c r="C1" s="477"/>
      <c r="D1" s="477"/>
      <c r="E1" s="477"/>
      <c r="F1" s="477"/>
    </row>
    <row r="2" spans="1:6" ht="52.5" customHeight="1">
      <c r="A2" s="474" t="s">
        <v>1729</v>
      </c>
      <c r="B2" s="475"/>
      <c r="C2" s="475"/>
      <c r="D2" s="475"/>
      <c r="E2" s="475"/>
      <c r="F2" s="476"/>
    </row>
    <row r="3" spans="1:6" ht="22.5" customHeight="1"/>
    <row r="4" spans="1:6" ht="10.5" customHeight="1"/>
    <row r="6" spans="1:6" ht="27.75" customHeight="1">
      <c r="E6" s="51"/>
    </row>
    <row r="7" spans="1:6" ht="16.5" customHeight="1">
      <c r="C7" s="90" t="s">
        <v>1755</v>
      </c>
      <c r="E7" s="50"/>
    </row>
    <row r="8" spans="1:6">
      <c r="E8" s="41"/>
    </row>
    <row r="9" spans="1:6" ht="3.75" customHeight="1">
      <c r="E9" s="42"/>
    </row>
    <row r="10" spans="1:6" ht="16.5" customHeight="1">
      <c r="C10" s="479" t="s">
        <v>1756</v>
      </c>
      <c r="D10" s="480"/>
      <c r="E10" s="43"/>
    </row>
    <row r="11" spans="1:6" ht="16.5" customHeight="1">
      <c r="C11" s="479" t="s">
        <v>1757</v>
      </c>
      <c r="D11" s="480"/>
    </row>
    <row r="12" spans="1:6" ht="16.5" customHeight="1">
      <c r="B12" s="44"/>
      <c r="C12" s="479" t="s">
        <v>1758</v>
      </c>
      <c r="D12" s="480"/>
      <c r="E12" s="44"/>
    </row>
    <row r="13" spans="1:6" ht="16.5" customHeight="1">
      <c r="B13" s="44"/>
      <c r="C13" s="479" t="s">
        <v>1759</v>
      </c>
      <c r="D13" s="480"/>
      <c r="E13" s="44"/>
    </row>
    <row r="14" spans="1:6" ht="16.5" customHeight="1">
      <c r="B14" s="44"/>
      <c r="C14" s="481" t="s">
        <v>1760</v>
      </c>
      <c r="D14" s="482"/>
      <c r="E14" s="44"/>
    </row>
    <row r="15" spans="1:6" ht="13.5" customHeight="1">
      <c r="B15" s="44"/>
      <c r="E15" s="44"/>
    </row>
    <row r="16" spans="1:6" ht="3" customHeight="1">
      <c r="B16" s="44"/>
      <c r="E16" s="44"/>
    </row>
    <row r="17" spans="1:6" ht="22.5" customHeight="1">
      <c r="B17" s="44"/>
      <c r="C17" s="44"/>
      <c r="D17" s="44"/>
      <c r="E17" s="44"/>
    </row>
    <row r="18" spans="1:6">
      <c r="B18" s="44"/>
      <c r="C18" s="44"/>
      <c r="D18" s="44"/>
      <c r="E18" s="478"/>
      <c r="F18" s="478"/>
    </row>
    <row r="19" spans="1:6">
      <c r="B19" s="44"/>
      <c r="C19" s="44"/>
      <c r="D19" s="44"/>
      <c r="E19" s="44"/>
    </row>
    <row r="20" spans="1:6">
      <c r="B20" s="44"/>
      <c r="C20" s="44"/>
      <c r="D20" s="44"/>
      <c r="E20" s="44"/>
    </row>
    <row r="21" spans="1:6">
      <c r="B21" s="44"/>
      <c r="C21" s="44"/>
      <c r="D21" s="44"/>
      <c r="E21" s="44"/>
    </row>
    <row r="22" spans="1:6">
      <c r="B22" s="44"/>
      <c r="C22" s="44"/>
      <c r="D22" s="44"/>
      <c r="E22" s="44"/>
    </row>
    <row r="27" spans="1:6" ht="12.75" customHeight="1"/>
    <row r="28" spans="1:6" s="45" customFormat="1" ht="14.25" customHeight="1"/>
    <row r="29" spans="1:6" s="46" customFormat="1" ht="12.75" hidden="1" customHeight="1">
      <c r="A29" s="46" t="s">
        <v>76</v>
      </c>
      <c r="B29" s="46" t="str">
        <f>LEFT(A29,2)</f>
        <v>05</v>
      </c>
      <c r="D29" s="46" t="s">
        <v>422</v>
      </c>
      <c r="E29" s="46" t="str">
        <f>LEFT(D29,8)</f>
        <v>00205005</v>
      </c>
    </row>
    <row r="30" spans="1:6" s="45" customFormat="1" ht="12.75" hidden="1" customHeight="1">
      <c r="A30" s="47" t="s">
        <v>74</v>
      </c>
      <c r="B30" s="48" t="s">
        <v>848</v>
      </c>
      <c r="C30" s="238" t="s">
        <v>862</v>
      </c>
      <c r="D30" s="47" t="s">
        <v>748</v>
      </c>
    </row>
    <row r="31" spans="1:6" s="45" customFormat="1" ht="12.75" hidden="1" customHeight="1">
      <c r="A31" s="47" t="s">
        <v>1081</v>
      </c>
      <c r="B31" s="48" t="s">
        <v>848</v>
      </c>
      <c r="C31" s="238" t="s">
        <v>171</v>
      </c>
      <c r="D31" s="47" t="s">
        <v>749</v>
      </c>
    </row>
    <row r="32" spans="1:6" s="45" customFormat="1" ht="12.75" hidden="1" customHeight="1">
      <c r="A32" s="47" t="s">
        <v>75</v>
      </c>
      <c r="B32" s="49" t="s">
        <v>848</v>
      </c>
      <c r="C32" s="239" t="s">
        <v>1030</v>
      </c>
      <c r="D32" s="47" t="s">
        <v>750</v>
      </c>
    </row>
    <row r="33" spans="1:4" s="45" customFormat="1" ht="12.75" hidden="1" customHeight="1">
      <c r="A33" s="47" t="s">
        <v>1082</v>
      </c>
      <c r="B33" s="49" t="s">
        <v>848</v>
      </c>
      <c r="C33" s="239" t="s">
        <v>982</v>
      </c>
      <c r="D33" s="47" t="s">
        <v>422</v>
      </c>
    </row>
    <row r="34" spans="1:4" s="45" customFormat="1" ht="12.75" hidden="1" customHeight="1">
      <c r="A34" s="47" t="s">
        <v>76</v>
      </c>
      <c r="B34" s="49" t="s">
        <v>848</v>
      </c>
      <c r="C34" s="239" t="s">
        <v>1031</v>
      </c>
      <c r="D34" s="47" t="s">
        <v>751</v>
      </c>
    </row>
    <row r="35" spans="1:4" s="45" customFormat="1" ht="12.75" hidden="1" customHeight="1">
      <c r="A35" s="47" t="s">
        <v>77</v>
      </c>
      <c r="B35" s="49" t="s">
        <v>848</v>
      </c>
      <c r="C35" s="239" t="s">
        <v>172</v>
      </c>
      <c r="D35" s="47" t="s">
        <v>175</v>
      </c>
    </row>
    <row r="36" spans="1:4" s="45" customFormat="1" ht="12.75" hidden="1" customHeight="1">
      <c r="A36" s="47" t="s">
        <v>78</v>
      </c>
      <c r="B36" s="49" t="s">
        <v>849</v>
      </c>
      <c r="C36" s="239" t="s">
        <v>983</v>
      </c>
      <c r="D36" s="47" t="s">
        <v>176</v>
      </c>
    </row>
    <row r="37" spans="1:4" s="45" customFormat="1" ht="12.75" hidden="1" customHeight="1">
      <c r="A37" s="47" t="s">
        <v>1083</v>
      </c>
      <c r="B37" s="49" t="s">
        <v>849</v>
      </c>
      <c r="C37" s="239" t="s">
        <v>984</v>
      </c>
      <c r="D37" s="47" t="s">
        <v>99</v>
      </c>
    </row>
    <row r="38" spans="1:4" s="45" customFormat="1" ht="12.75" hidden="1" customHeight="1">
      <c r="A38" s="47" t="s">
        <v>1084</v>
      </c>
      <c r="B38" s="49" t="s">
        <v>849</v>
      </c>
      <c r="C38" s="239" t="s">
        <v>985</v>
      </c>
      <c r="D38" s="47"/>
    </row>
    <row r="39" spans="1:4" s="45" customFormat="1" ht="12.75" hidden="1" customHeight="1">
      <c r="A39" s="47" t="s">
        <v>79</v>
      </c>
      <c r="B39" s="49" t="s">
        <v>849</v>
      </c>
      <c r="C39" s="239" t="s">
        <v>173</v>
      </c>
      <c r="D39" s="47"/>
    </row>
    <row r="40" spans="1:4" s="45" customFormat="1" ht="12.75" hidden="1" customHeight="1">
      <c r="A40" s="334" t="s">
        <v>1085</v>
      </c>
      <c r="B40" s="49" t="s">
        <v>849</v>
      </c>
      <c r="C40" s="239" t="s">
        <v>986</v>
      </c>
      <c r="D40" s="47"/>
    </row>
    <row r="41" spans="1:4" s="45" customFormat="1" ht="12.75" hidden="1" customHeight="1">
      <c r="A41" s="47" t="s">
        <v>80</v>
      </c>
      <c r="B41" s="49" t="s">
        <v>849</v>
      </c>
      <c r="C41" s="239" t="s">
        <v>987</v>
      </c>
      <c r="D41" s="47"/>
    </row>
    <row r="42" spans="1:4" s="45" customFormat="1" ht="12.75" hidden="1" customHeight="1">
      <c r="A42" s="47" t="s">
        <v>81</v>
      </c>
      <c r="B42" s="49" t="s">
        <v>849</v>
      </c>
      <c r="C42" s="239" t="s">
        <v>415</v>
      </c>
      <c r="D42" s="47"/>
    </row>
    <row r="43" spans="1:4" s="45" customFormat="1" ht="12.75" hidden="1" customHeight="1">
      <c r="A43" s="47" t="s">
        <v>82</v>
      </c>
      <c r="B43" s="49" t="s">
        <v>849</v>
      </c>
      <c r="C43" s="239" t="s">
        <v>988</v>
      </c>
      <c r="D43" s="47"/>
    </row>
    <row r="44" spans="1:4" s="45" customFormat="1" ht="12.75" hidden="1" customHeight="1">
      <c r="A44" s="47" t="s">
        <v>1086</v>
      </c>
      <c r="B44" s="49" t="s">
        <v>849</v>
      </c>
      <c r="C44" s="239" t="s">
        <v>416</v>
      </c>
      <c r="D44" s="47"/>
    </row>
    <row r="45" spans="1:4" s="45" customFormat="1" ht="12.75" hidden="1" customHeight="1">
      <c r="A45" s="47" t="s">
        <v>1087</v>
      </c>
      <c r="B45" s="49" t="s">
        <v>849</v>
      </c>
      <c r="C45" s="239" t="s">
        <v>417</v>
      </c>
      <c r="D45" s="47"/>
    </row>
    <row r="46" spans="1:4" s="45" customFormat="1" ht="12.75" hidden="1" customHeight="1">
      <c r="A46" s="47" t="s">
        <v>1088</v>
      </c>
      <c r="B46" s="49" t="s">
        <v>847</v>
      </c>
      <c r="C46" s="239" t="s">
        <v>989</v>
      </c>
      <c r="D46" s="47"/>
    </row>
    <row r="47" spans="1:4" s="45" customFormat="1" ht="12.75" hidden="1" customHeight="1">
      <c r="A47" s="47" t="s">
        <v>1089</v>
      </c>
      <c r="B47" s="49" t="s">
        <v>847</v>
      </c>
      <c r="C47" s="239" t="s">
        <v>990</v>
      </c>
      <c r="D47" s="47"/>
    </row>
    <row r="48" spans="1:4" s="45" customFormat="1" ht="12.75" hidden="1" customHeight="1">
      <c r="A48" s="47" t="s">
        <v>1090</v>
      </c>
      <c r="B48" s="49" t="s">
        <v>847</v>
      </c>
      <c r="C48" s="239" t="s">
        <v>991</v>
      </c>
      <c r="D48" s="47"/>
    </row>
    <row r="49" spans="1:4" s="45" customFormat="1" ht="12.75" hidden="1" customHeight="1">
      <c r="A49" s="47" t="s">
        <v>1091</v>
      </c>
      <c r="B49" s="49" t="s">
        <v>847</v>
      </c>
      <c r="C49" s="239" t="s">
        <v>992</v>
      </c>
      <c r="D49" s="47"/>
    </row>
    <row r="50" spans="1:4" s="45" customFormat="1" ht="12.75" hidden="1" customHeight="1">
      <c r="A50" s="47" t="s">
        <v>1092</v>
      </c>
      <c r="B50" s="49" t="s">
        <v>847</v>
      </c>
      <c r="C50" s="239" t="s">
        <v>993</v>
      </c>
      <c r="D50" s="47"/>
    </row>
    <row r="51" spans="1:4" s="45" customFormat="1" ht="12.75" hidden="1" customHeight="1">
      <c r="A51" s="47" t="s">
        <v>83</v>
      </c>
      <c r="B51" s="49" t="s">
        <v>847</v>
      </c>
      <c r="C51" s="239" t="s">
        <v>994</v>
      </c>
      <c r="D51" s="47"/>
    </row>
    <row r="52" spans="1:4" s="45" customFormat="1" ht="12.75" hidden="1" customHeight="1">
      <c r="A52" s="47" t="s">
        <v>84</v>
      </c>
      <c r="B52" s="49" t="s">
        <v>847</v>
      </c>
      <c r="C52" s="239" t="s">
        <v>418</v>
      </c>
      <c r="D52" s="47"/>
    </row>
    <row r="53" spans="1:4" s="45" customFormat="1" ht="12.75" hidden="1" customHeight="1">
      <c r="A53" s="47" t="s">
        <v>1093</v>
      </c>
      <c r="B53" s="49" t="s">
        <v>847</v>
      </c>
      <c r="C53" s="239" t="s">
        <v>995</v>
      </c>
      <c r="D53" s="47"/>
    </row>
    <row r="54" spans="1:4" s="45" customFormat="1" ht="12.75" hidden="1" customHeight="1">
      <c r="A54" s="47" t="s">
        <v>85</v>
      </c>
      <c r="B54" s="49" t="s">
        <v>847</v>
      </c>
      <c r="C54" s="239" t="s">
        <v>96</v>
      </c>
      <c r="D54" s="47"/>
    </row>
    <row r="55" spans="1:4" s="45" customFormat="1" ht="12.75" hidden="1" customHeight="1">
      <c r="A55" s="47" t="s">
        <v>1079</v>
      </c>
      <c r="B55" s="49" t="s">
        <v>847</v>
      </c>
      <c r="C55" s="239" t="s">
        <v>104</v>
      </c>
      <c r="D55" s="47"/>
    </row>
    <row r="56" spans="1:4" s="45" customFormat="1" ht="12.75" hidden="1" customHeight="1">
      <c r="A56" s="47" t="s">
        <v>1094</v>
      </c>
      <c r="B56" s="49" t="s">
        <v>847</v>
      </c>
      <c r="C56" s="239" t="s">
        <v>105</v>
      </c>
      <c r="D56" s="47"/>
    </row>
    <row r="57" spans="1:4" s="45" customFormat="1" ht="12.75" hidden="1" customHeight="1">
      <c r="A57" s="47" t="s">
        <v>1080</v>
      </c>
      <c r="B57" s="49" t="s">
        <v>847</v>
      </c>
      <c r="C57" s="239" t="s">
        <v>106</v>
      </c>
      <c r="D57" s="47"/>
    </row>
    <row r="58" spans="1:4" s="45" customFormat="1" ht="12.75" hidden="1" customHeight="1">
      <c r="A58" s="334" t="s">
        <v>468</v>
      </c>
      <c r="B58" s="49" t="s">
        <v>847</v>
      </c>
      <c r="C58" s="239" t="s">
        <v>107</v>
      </c>
      <c r="D58" s="47"/>
    </row>
    <row r="59" spans="1:4" s="45" customFormat="1" ht="12.75" hidden="1" customHeight="1">
      <c r="A59" s="334"/>
      <c r="B59" s="49" t="s">
        <v>852</v>
      </c>
      <c r="C59" s="239" t="s">
        <v>186</v>
      </c>
      <c r="D59" s="47"/>
    </row>
    <row r="60" spans="1:4" s="45" customFormat="1" ht="12.75" hidden="1" customHeight="1">
      <c r="A60" s="334"/>
      <c r="B60" s="49" t="s">
        <v>852</v>
      </c>
      <c r="C60" s="239" t="s">
        <v>187</v>
      </c>
      <c r="D60" s="47"/>
    </row>
    <row r="61" spans="1:4" s="45" customFormat="1" ht="12.75" hidden="1" customHeight="1">
      <c r="A61" s="47"/>
      <c r="B61" s="49" t="s">
        <v>852</v>
      </c>
      <c r="C61" s="239" t="s">
        <v>188</v>
      </c>
      <c r="D61" s="47"/>
    </row>
    <row r="62" spans="1:4" s="45" customFormat="1" ht="12.75" hidden="1" customHeight="1">
      <c r="A62" s="47"/>
      <c r="B62" s="49" t="s">
        <v>852</v>
      </c>
      <c r="C62" s="239" t="s">
        <v>189</v>
      </c>
      <c r="D62" s="47"/>
    </row>
    <row r="63" spans="1:4" s="45" customFormat="1" ht="12.75" hidden="1" customHeight="1">
      <c r="A63" s="334"/>
      <c r="B63" s="49" t="s">
        <v>852</v>
      </c>
      <c r="C63" s="239" t="s">
        <v>190</v>
      </c>
      <c r="D63" s="47"/>
    </row>
    <row r="64" spans="1:4" s="45" customFormat="1" ht="12.75" hidden="1" customHeight="1">
      <c r="A64" s="334"/>
      <c r="B64" s="49" t="s">
        <v>852</v>
      </c>
      <c r="C64" s="239" t="s">
        <v>191</v>
      </c>
      <c r="D64" s="47"/>
    </row>
    <row r="65" spans="1:4" s="45" customFormat="1" ht="12.75" hidden="1" customHeight="1">
      <c r="A65" s="334"/>
      <c r="B65" s="49" t="s">
        <v>852</v>
      </c>
      <c r="C65" s="239" t="s">
        <v>744</v>
      </c>
      <c r="D65" s="47"/>
    </row>
    <row r="66" spans="1:4" s="45" customFormat="1" ht="12.75" hidden="1" customHeight="1">
      <c r="A66" s="334"/>
      <c r="B66" s="49" t="s">
        <v>852</v>
      </c>
      <c r="C66" s="239" t="s">
        <v>745</v>
      </c>
      <c r="D66" s="47"/>
    </row>
    <row r="67" spans="1:4" s="45" customFormat="1" ht="12.75" hidden="1" customHeight="1">
      <c r="A67" s="334"/>
      <c r="B67" s="49" t="s">
        <v>852</v>
      </c>
      <c r="C67" s="239" t="s">
        <v>746</v>
      </c>
      <c r="D67" s="47"/>
    </row>
    <row r="68" spans="1:4" s="45" customFormat="1" ht="12.75" hidden="1" customHeight="1">
      <c r="A68" s="334"/>
      <c r="B68" s="49" t="s">
        <v>852</v>
      </c>
      <c r="C68" s="239" t="s">
        <v>419</v>
      </c>
      <c r="D68" s="47"/>
    </row>
    <row r="69" spans="1:4" s="45" customFormat="1" ht="12.75" hidden="1" customHeight="1">
      <c r="A69" s="334"/>
      <c r="B69" s="49" t="s">
        <v>852</v>
      </c>
      <c r="C69" s="239" t="s">
        <v>747</v>
      </c>
      <c r="D69" s="47"/>
    </row>
    <row r="70" spans="1:4" s="45" customFormat="1" ht="12.75" hidden="1" customHeight="1">
      <c r="A70" s="334"/>
      <c r="B70" s="49" t="s">
        <v>852</v>
      </c>
      <c r="C70" s="239" t="s">
        <v>420</v>
      </c>
      <c r="D70" s="47"/>
    </row>
    <row r="71" spans="1:4" s="45" customFormat="1" ht="12.75" hidden="1" customHeight="1">
      <c r="A71" s="334"/>
      <c r="B71" s="49" t="s">
        <v>852</v>
      </c>
      <c r="C71" s="239" t="s">
        <v>421</v>
      </c>
      <c r="D71" s="47"/>
    </row>
    <row r="72" spans="1:4" s="45" customFormat="1" ht="12.75" hidden="1" customHeight="1">
      <c r="A72" s="334"/>
      <c r="B72" s="49" t="s">
        <v>852</v>
      </c>
      <c r="C72" s="239" t="s">
        <v>174</v>
      </c>
      <c r="D72" s="47"/>
    </row>
    <row r="73" spans="1:4" s="45" customFormat="1" ht="12.75" hidden="1" customHeight="1">
      <c r="A73" s="334"/>
      <c r="B73" s="49" t="s">
        <v>852</v>
      </c>
      <c r="C73" s="239" t="s">
        <v>97</v>
      </c>
      <c r="D73" s="47"/>
    </row>
    <row r="74" spans="1:4" s="45" customFormat="1" ht="12.75" hidden="1" customHeight="1">
      <c r="A74" s="334"/>
      <c r="B74" s="49" t="s">
        <v>852</v>
      </c>
      <c r="C74" s="239" t="s">
        <v>98</v>
      </c>
      <c r="D74" s="47"/>
    </row>
    <row r="75" spans="1:4" s="45" customFormat="1" ht="12.75" hidden="1" customHeight="1">
      <c r="A75" s="334"/>
      <c r="B75" s="49" t="s">
        <v>850</v>
      </c>
      <c r="C75" s="239" t="s">
        <v>748</v>
      </c>
      <c r="D75" s="47"/>
    </row>
    <row r="76" spans="1:4" s="45" customFormat="1" ht="12.75" hidden="1" customHeight="1">
      <c r="A76" s="334"/>
      <c r="B76" s="49" t="s">
        <v>850</v>
      </c>
      <c r="C76" s="239" t="s">
        <v>749</v>
      </c>
      <c r="D76" s="47"/>
    </row>
    <row r="77" spans="1:4" s="45" customFormat="1" ht="12.75" hidden="1" customHeight="1">
      <c r="A77" s="334"/>
      <c r="B77" s="49" t="s">
        <v>850</v>
      </c>
      <c r="C77" s="239" t="s">
        <v>750</v>
      </c>
      <c r="D77" s="47"/>
    </row>
    <row r="78" spans="1:4" s="45" customFormat="1" ht="12.75" hidden="1" customHeight="1">
      <c r="A78" s="334"/>
      <c r="B78" s="49" t="s">
        <v>850</v>
      </c>
      <c r="C78" s="239" t="s">
        <v>422</v>
      </c>
      <c r="D78" s="47"/>
    </row>
    <row r="79" spans="1:4" s="45" customFormat="1" ht="12.75" hidden="1" customHeight="1">
      <c r="A79" s="334"/>
      <c r="B79" s="49" t="s">
        <v>850</v>
      </c>
      <c r="C79" s="239" t="s">
        <v>751</v>
      </c>
      <c r="D79" s="47"/>
    </row>
    <row r="80" spans="1:4" s="45" customFormat="1" ht="12.75" hidden="1" customHeight="1">
      <c r="A80" s="334"/>
      <c r="B80" s="49" t="s">
        <v>850</v>
      </c>
      <c r="C80" s="239" t="s">
        <v>175</v>
      </c>
      <c r="D80" s="47"/>
    </row>
    <row r="81" spans="1:4" s="45" customFormat="1" ht="12.75" hidden="1" customHeight="1">
      <c r="A81" s="334"/>
      <c r="B81" s="49" t="s">
        <v>850</v>
      </c>
      <c r="C81" s="239" t="s">
        <v>176</v>
      </c>
      <c r="D81" s="47"/>
    </row>
    <row r="82" spans="1:4" s="45" customFormat="1" ht="12.75" hidden="1" customHeight="1">
      <c r="A82" s="334"/>
      <c r="B82" s="49" t="s">
        <v>850</v>
      </c>
      <c r="C82" s="239" t="s">
        <v>99</v>
      </c>
      <c r="D82" s="47"/>
    </row>
    <row r="83" spans="1:4" s="45" customFormat="1" ht="12.75" hidden="1" customHeight="1">
      <c r="A83" s="334"/>
      <c r="B83" s="49" t="s">
        <v>853</v>
      </c>
      <c r="C83" s="239" t="s">
        <v>752</v>
      </c>
      <c r="D83" s="47"/>
    </row>
    <row r="84" spans="1:4" s="45" customFormat="1" ht="12.75" hidden="1" customHeight="1">
      <c r="A84" s="334"/>
      <c r="B84" s="49" t="s">
        <v>853</v>
      </c>
      <c r="C84" s="239" t="s">
        <v>177</v>
      </c>
      <c r="D84" s="47"/>
    </row>
    <row r="85" spans="1:4" s="45" customFormat="1" ht="12.75" hidden="1" customHeight="1">
      <c r="A85" s="334"/>
      <c r="B85" s="49" t="s">
        <v>853</v>
      </c>
      <c r="C85" s="239" t="s">
        <v>178</v>
      </c>
      <c r="D85" s="47"/>
    </row>
    <row r="86" spans="1:4" s="45" customFormat="1" ht="12.75" hidden="1" customHeight="1">
      <c r="A86" s="334"/>
      <c r="B86" s="49" t="s">
        <v>853</v>
      </c>
      <c r="C86" s="239" t="s">
        <v>583</v>
      </c>
      <c r="D86" s="47"/>
    </row>
    <row r="87" spans="1:4" s="45" customFormat="1" ht="12.75" hidden="1" customHeight="1">
      <c r="A87" s="334"/>
      <c r="B87" s="49" t="s">
        <v>853</v>
      </c>
      <c r="C87" s="239" t="s">
        <v>584</v>
      </c>
      <c r="D87" s="47"/>
    </row>
    <row r="88" spans="1:4" s="45" customFormat="1" ht="12.75" hidden="1" customHeight="1">
      <c r="A88" s="334"/>
      <c r="B88" s="49" t="s">
        <v>853</v>
      </c>
      <c r="C88" s="239" t="s">
        <v>585</v>
      </c>
      <c r="D88" s="47"/>
    </row>
    <row r="89" spans="1:4" s="45" customFormat="1" ht="12.75" hidden="1" customHeight="1">
      <c r="A89" s="334"/>
      <c r="B89" s="49" t="s">
        <v>853</v>
      </c>
      <c r="C89" s="239" t="s">
        <v>586</v>
      </c>
      <c r="D89" s="47"/>
    </row>
    <row r="90" spans="1:4" s="45" customFormat="1" ht="12.75" hidden="1" customHeight="1">
      <c r="A90" s="334"/>
      <c r="B90" s="49" t="s">
        <v>853</v>
      </c>
      <c r="C90" s="239" t="s">
        <v>587</v>
      </c>
      <c r="D90" s="47"/>
    </row>
    <row r="91" spans="1:4" s="45" customFormat="1" ht="12.75" hidden="1" customHeight="1">
      <c r="A91" s="334"/>
      <c r="B91" s="49" t="s">
        <v>853</v>
      </c>
      <c r="C91" s="239" t="s">
        <v>588</v>
      </c>
      <c r="D91" s="47"/>
    </row>
    <row r="92" spans="1:4" s="45" customFormat="1" ht="12.75" hidden="1" customHeight="1">
      <c r="A92" s="334"/>
      <c r="B92" s="49" t="s">
        <v>853</v>
      </c>
      <c r="C92" s="239" t="s">
        <v>589</v>
      </c>
      <c r="D92" s="47"/>
    </row>
    <row r="93" spans="1:4" s="45" customFormat="1" ht="12.75" hidden="1" customHeight="1">
      <c r="A93" s="334"/>
      <c r="B93" s="49" t="s">
        <v>853</v>
      </c>
      <c r="C93" s="239" t="s">
        <v>423</v>
      </c>
      <c r="D93" s="47"/>
    </row>
    <row r="94" spans="1:4" s="45" customFormat="1" ht="12.75" hidden="1" customHeight="1">
      <c r="A94" s="334"/>
      <c r="B94" s="49" t="s">
        <v>853</v>
      </c>
      <c r="C94" s="239" t="s">
        <v>590</v>
      </c>
      <c r="D94" s="47"/>
    </row>
    <row r="95" spans="1:4" s="45" customFormat="1" ht="12.75" hidden="1" customHeight="1">
      <c r="A95" s="334"/>
      <c r="B95" s="49" t="s">
        <v>853</v>
      </c>
      <c r="C95" s="239" t="s">
        <v>424</v>
      </c>
      <c r="D95" s="47"/>
    </row>
    <row r="96" spans="1:4" s="45" customFormat="1" ht="12.75" hidden="1" customHeight="1">
      <c r="A96" s="334"/>
      <c r="B96" s="49" t="s">
        <v>853</v>
      </c>
      <c r="C96" s="239" t="s">
        <v>591</v>
      </c>
      <c r="D96" s="47"/>
    </row>
    <row r="97" spans="1:4" s="45" customFormat="1" ht="12.75" hidden="1" customHeight="1">
      <c r="A97" s="334"/>
      <c r="B97" s="49" t="s">
        <v>853</v>
      </c>
      <c r="C97" s="239" t="s">
        <v>592</v>
      </c>
      <c r="D97" s="47"/>
    </row>
    <row r="98" spans="1:4" s="45" customFormat="1" ht="12.75" hidden="1" customHeight="1">
      <c r="A98" s="334"/>
      <c r="B98" s="49" t="s">
        <v>853</v>
      </c>
      <c r="C98" s="239" t="s">
        <v>593</v>
      </c>
      <c r="D98" s="47"/>
    </row>
    <row r="99" spans="1:4" s="45" customFormat="1" ht="12.75" hidden="1" customHeight="1">
      <c r="A99" s="334"/>
      <c r="B99" s="49" t="s">
        <v>853</v>
      </c>
      <c r="C99" s="239" t="s">
        <v>594</v>
      </c>
      <c r="D99" s="47"/>
    </row>
    <row r="100" spans="1:4" s="45" customFormat="1" ht="12.75" hidden="1" customHeight="1">
      <c r="A100" s="334"/>
      <c r="B100" s="49" t="s">
        <v>853</v>
      </c>
      <c r="C100" s="239" t="s">
        <v>595</v>
      </c>
      <c r="D100" s="47"/>
    </row>
    <row r="101" spans="1:4" s="45" customFormat="1" ht="12.75" hidden="1" customHeight="1">
      <c r="A101" s="334"/>
      <c r="B101" s="49" t="s">
        <v>853</v>
      </c>
      <c r="C101" s="239" t="s">
        <v>596</v>
      </c>
      <c r="D101" s="47"/>
    </row>
    <row r="102" spans="1:4" s="45" customFormat="1" ht="12.75" hidden="1" customHeight="1">
      <c r="A102" s="334"/>
      <c r="B102" s="49" t="s">
        <v>853</v>
      </c>
      <c r="C102" s="239" t="s">
        <v>597</v>
      </c>
      <c r="D102" s="47"/>
    </row>
    <row r="103" spans="1:4" s="45" customFormat="1" ht="12.75" hidden="1" customHeight="1">
      <c r="A103" s="334"/>
      <c r="B103" s="49" t="s">
        <v>853</v>
      </c>
      <c r="C103" s="239" t="s">
        <v>598</v>
      </c>
      <c r="D103" s="47"/>
    </row>
    <row r="104" spans="1:4" s="45" customFormat="1" ht="12.75" hidden="1" customHeight="1">
      <c r="A104" s="334"/>
      <c r="B104" s="49" t="s">
        <v>853</v>
      </c>
      <c r="C104" s="239" t="s">
        <v>783</v>
      </c>
      <c r="D104" s="47"/>
    </row>
    <row r="105" spans="1:4" s="45" customFormat="1" ht="12.75" hidden="1" customHeight="1">
      <c r="A105" s="334"/>
      <c r="B105" s="49" t="s">
        <v>853</v>
      </c>
      <c r="C105" s="239" t="s">
        <v>425</v>
      </c>
      <c r="D105" s="47"/>
    </row>
    <row r="106" spans="1:4" s="45" customFormat="1" ht="12.75" hidden="1" customHeight="1">
      <c r="A106" s="334"/>
      <c r="B106" s="49" t="s">
        <v>853</v>
      </c>
      <c r="C106" s="239" t="s">
        <v>1027</v>
      </c>
      <c r="D106" s="47"/>
    </row>
    <row r="107" spans="1:4" s="45" customFormat="1" ht="12.75" hidden="1" customHeight="1">
      <c r="A107" s="334"/>
      <c r="B107" s="49" t="s">
        <v>853</v>
      </c>
      <c r="C107" s="239" t="s">
        <v>426</v>
      </c>
      <c r="D107" s="47"/>
    </row>
    <row r="108" spans="1:4" s="45" customFormat="1" ht="12.75" hidden="1" customHeight="1">
      <c r="A108" s="334"/>
      <c r="B108" s="49" t="s">
        <v>853</v>
      </c>
      <c r="C108" s="239" t="s">
        <v>427</v>
      </c>
      <c r="D108" s="47"/>
    </row>
    <row r="109" spans="1:4" s="45" customFormat="1" ht="12.75" hidden="1" customHeight="1">
      <c r="A109" s="334"/>
      <c r="B109" s="49" t="s">
        <v>853</v>
      </c>
      <c r="C109" s="239" t="s">
        <v>428</v>
      </c>
      <c r="D109" s="47"/>
    </row>
    <row r="110" spans="1:4" s="45" customFormat="1" ht="12.75" hidden="1" customHeight="1">
      <c r="A110" s="334"/>
      <c r="B110" s="49" t="s">
        <v>853</v>
      </c>
      <c r="C110" s="239" t="s">
        <v>1158</v>
      </c>
      <c r="D110" s="47"/>
    </row>
    <row r="111" spans="1:4" s="45" customFormat="1" ht="12.75" hidden="1" customHeight="1">
      <c r="A111" s="334"/>
      <c r="B111" s="49" t="s">
        <v>855</v>
      </c>
      <c r="C111" s="239" t="s">
        <v>784</v>
      </c>
      <c r="D111" s="47"/>
    </row>
    <row r="112" spans="1:4" s="45" customFormat="1" ht="12.75" hidden="1" customHeight="1">
      <c r="A112" s="334"/>
      <c r="B112" s="49" t="s">
        <v>855</v>
      </c>
      <c r="C112" s="239" t="s">
        <v>785</v>
      </c>
      <c r="D112" s="47"/>
    </row>
    <row r="113" spans="1:4" s="45" customFormat="1" ht="12.75" hidden="1" customHeight="1">
      <c r="A113" s="334"/>
      <c r="B113" s="49" t="s">
        <v>855</v>
      </c>
      <c r="C113" s="239" t="s">
        <v>786</v>
      </c>
      <c r="D113" s="47"/>
    </row>
    <row r="114" spans="1:4" s="45" customFormat="1" ht="12.75" hidden="1" customHeight="1">
      <c r="A114" s="334"/>
      <c r="B114" s="49" t="s">
        <v>855</v>
      </c>
      <c r="C114" s="239" t="s">
        <v>787</v>
      </c>
      <c r="D114" s="47"/>
    </row>
    <row r="115" spans="1:4" s="45" customFormat="1" ht="12.75" hidden="1" customHeight="1">
      <c r="A115" s="334"/>
      <c r="B115" s="49" t="s">
        <v>855</v>
      </c>
      <c r="C115" s="239" t="s">
        <v>788</v>
      </c>
      <c r="D115" s="47"/>
    </row>
    <row r="116" spans="1:4" s="45" customFormat="1" ht="12.75" hidden="1" customHeight="1">
      <c r="A116" s="334"/>
      <c r="B116" s="49" t="s">
        <v>855</v>
      </c>
      <c r="C116" s="239" t="s">
        <v>43</v>
      </c>
      <c r="D116" s="47"/>
    </row>
    <row r="117" spans="1:4" s="45" customFormat="1" ht="12.75" hidden="1" customHeight="1">
      <c r="A117" s="334"/>
      <c r="B117" s="49" t="s">
        <v>855</v>
      </c>
      <c r="C117" s="239" t="s">
        <v>429</v>
      </c>
      <c r="D117" s="47"/>
    </row>
    <row r="118" spans="1:4" s="45" customFormat="1" ht="12.75" hidden="1" customHeight="1">
      <c r="A118" s="334"/>
      <c r="B118" s="49" t="s">
        <v>855</v>
      </c>
      <c r="C118" s="239" t="s">
        <v>44</v>
      </c>
      <c r="D118" s="47"/>
    </row>
    <row r="119" spans="1:4" s="45" customFormat="1" ht="12.75" hidden="1" customHeight="1">
      <c r="A119" s="334"/>
      <c r="B119" s="49" t="s">
        <v>855</v>
      </c>
      <c r="C119" s="239" t="s">
        <v>45</v>
      </c>
      <c r="D119" s="47"/>
    </row>
    <row r="120" spans="1:4" s="45" customFormat="1" ht="12.75" hidden="1" customHeight="1">
      <c r="A120" s="334"/>
      <c r="B120" s="49" t="s">
        <v>855</v>
      </c>
      <c r="C120" s="239" t="s">
        <v>430</v>
      </c>
      <c r="D120" s="47"/>
    </row>
    <row r="121" spans="1:4" s="45" customFormat="1" ht="12.75" hidden="1" customHeight="1">
      <c r="A121" s="334"/>
      <c r="B121" s="49" t="s">
        <v>855</v>
      </c>
      <c r="C121" s="239" t="s">
        <v>431</v>
      </c>
      <c r="D121" s="47"/>
    </row>
    <row r="122" spans="1:4" s="45" customFormat="1" ht="12.75" hidden="1" customHeight="1">
      <c r="A122" s="334"/>
      <c r="B122" s="49" t="s">
        <v>855</v>
      </c>
      <c r="C122" s="239" t="s">
        <v>432</v>
      </c>
      <c r="D122" s="47"/>
    </row>
    <row r="123" spans="1:4" s="45" customFormat="1" ht="12.75" hidden="1" customHeight="1">
      <c r="A123" s="334"/>
      <c r="B123" s="49" t="s">
        <v>854</v>
      </c>
      <c r="C123" s="239" t="s">
        <v>46</v>
      </c>
      <c r="D123" s="47"/>
    </row>
    <row r="124" spans="1:4" s="45" customFormat="1" ht="12.75" hidden="1" customHeight="1">
      <c r="A124" s="334"/>
      <c r="B124" s="49" t="s">
        <v>854</v>
      </c>
      <c r="C124" s="239" t="s">
        <v>47</v>
      </c>
      <c r="D124" s="47"/>
    </row>
    <row r="125" spans="1:4" s="45" customFormat="1" ht="12.75" hidden="1" customHeight="1">
      <c r="A125" s="334"/>
      <c r="B125" s="49" t="s">
        <v>854</v>
      </c>
      <c r="C125" s="239" t="s">
        <v>48</v>
      </c>
      <c r="D125" s="47"/>
    </row>
    <row r="126" spans="1:4" s="45" customFormat="1" ht="12.75" hidden="1" customHeight="1">
      <c r="A126" s="334"/>
      <c r="B126" s="49" t="s">
        <v>854</v>
      </c>
      <c r="C126" s="239" t="s">
        <v>433</v>
      </c>
      <c r="D126" s="47"/>
    </row>
    <row r="127" spans="1:4" s="45" customFormat="1" ht="12.75" hidden="1" customHeight="1">
      <c r="A127" s="334"/>
      <c r="B127" s="49" t="s">
        <v>854</v>
      </c>
      <c r="C127" s="239" t="s">
        <v>49</v>
      </c>
      <c r="D127" s="47"/>
    </row>
    <row r="128" spans="1:4" s="45" customFormat="1" ht="12.75" hidden="1" customHeight="1">
      <c r="A128" s="334"/>
      <c r="B128" s="49" t="s">
        <v>854</v>
      </c>
      <c r="C128" s="239" t="s">
        <v>434</v>
      </c>
      <c r="D128" s="47"/>
    </row>
    <row r="129" spans="1:4" s="45" customFormat="1" ht="12.75" hidden="1" customHeight="1">
      <c r="A129" s="334"/>
      <c r="B129" s="49" t="s">
        <v>854</v>
      </c>
      <c r="C129" s="239" t="s">
        <v>50</v>
      </c>
      <c r="D129" s="47"/>
    </row>
    <row r="130" spans="1:4" s="45" customFormat="1" ht="12.75" hidden="1" customHeight="1">
      <c r="A130" s="334"/>
      <c r="B130" s="49" t="s">
        <v>854</v>
      </c>
      <c r="C130" s="239" t="s">
        <v>51</v>
      </c>
      <c r="D130" s="47"/>
    </row>
    <row r="131" spans="1:4" s="45" customFormat="1" ht="12.75" hidden="1" customHeight="1">
      <c r="A131" s="334"/>
      <c r="B131" s="49" t="s">
        <v>854</v>
      </c>
      <c r="C131" s="239" t="s">
        <v>52</v>
      </c>
      <c r="D131" s="47"/>
    </row>
    <row r="132" spans="1:4" s="45" customFormat="1" ht="12.75" hidden="1" customHeight="1">
      <c r="A132" s="334"/>
      <c r="B132" s="49" t="s">
        <v>854</v>
      </c>
      <c r="C132" s="239" t="s">
        <v>53</v>
      </c>
      <c r="D132" s="47"/>
    </row>
    <row r="133" spans="1:4" s="45" customFormat="1" ht="12.75" hidden="1" customHeight="1">
      <c r="A133" s="334"/>
      <c r="B133" s="49" t="s">
        <v>854</v>
      </c>
      <c r="C133" s="239" t="s">
        <v>108</v>
      </c>
      <c r="D133" s="47"/>
    </row>
    <row r="134" spans="1:4" s="45" customFormat="1" ht="12.75" hidden="1" customHeight="1">
      <c r="A134" s="334"/>
      <c r="B134" s="49" t="s">
        <v>854</v>
      </c>
      <c r="C134" s="239" t="s">
        <v>109</v>
      </c>
      <c r="D134" s="47"/>
    </row>
    <row r="135" spans="1:4" s="45" customFormat="1" ht="12.75" hidden="1" customHeight="1">
      <c r="A135" s="334"/>
      <c r="B135" s="49" t="s">
        <v>854</v>
      </c>
      <c r="C135" s="239" t="s">
        <v>110</v>
      </c>
      <c r="D135" s="47"/>
    </row>
    <row r="136" spans="1:4" s="45" customFormat="1" ht="12.75" hidden="1" customHeight="1">
      <c r="A136" s="334"/>
      <c r="B136" s="49" t="s">
        <v>854</v>
      </c>
      <c r="C136" s="239" t="s">
        <v>111</v>
      </c>
      <c r="D136" s="47"/>
    </row>
    <row r="137" spans="1:4" s="45" customFormat="1" ht="12.75" hidden="1" customHeight="1">
      <c r="A137" s="334"/>
      <c r="B137" s="49" t="s">
        <v>851</v>
      </c>
      <c r="C137" s="239" t="s">
        <v>54</v>
      </c>
      <c r="D137" s="47"/>
    </row>
    <row r="138" spans="1:4" s="45" customFormat="1" ht="12.75" hidden="1" customHeight="1">
      <c r="A138" s="334"/>
      <c r="B138" s="49" t="s">
        <v>851</v>
      </c>
      <c r="C138" s="239" t="s">
        <v>435</v>
      </c>
      <c r="D138" s="47"/>
    </row>
    <row r="139" spans="1:4" s="45" customFormat="1" ht="12.75" hidden="1" customHeight="1">
      <c r="A139" s="334"/>
      <c r="B139" s="49" t="s">
        <v>851</v>
      </c>
      <c r="C139" s="239" t="s">
        <v>835</v>
      </c>
      <c r="D139" s="47"/>
    </row>
    <row r="140" spans="1:4" s="45" customFormat="1" ht="12.75" hidden="1" customHeight="1">
      <c r="A140" s="334"/>
      <c r="B140" s="49" t="s">
        <v>851</v>
      </c>
      <c r="C140" s="239" t="s">
        <v>436</v>
      </c>
      <c r="D140" s="47"/>
    </row>
    <row r="141" spans="1:4" s="45" customFormat="1" ht="12.75" hidden="1" customHeight="1">
      <c r="A141" s="334"/>
      <c r="B141" s="49" t="s">
        <v>851</v>
      </c>
      <c r="C141" s="239" t="s">
        <v>112</v>
      </c>
      <c r="D141" s="47"/>
    </row>
    <row r="142" spans="1:4" s="45" customFormat="1" ht="12.75" hidden="1" customHeight="1">
      <c r="A142" s="334"/>
      <c r="B142" s="49" t="s">
        <v>851</v>
      </c>
      <c r="C142" s="239" t="s">
        <v>113</v>
      </c>
      <c r="D142" s="47"/>
    </row>
    <row r="143" spans="1:4" s="45" customFormat="1" ht="12.75" hidden="1" customHeight="1">
      <c r="A143" s="334"/>
      <c r="B143" s="49" t="s">
        <v>851</v>
      </c>
      <c r="C143" s="239" t="s">
        <v>114</v>
      </c>
      <c r="D143" s="47"/>
    </row>
    <row r="144" spans="1:4" s="45" customFormat="1" ht="12.75" hidden="1" customHeight="1">
      <c r="A144" s="334"/>
      <c r="B144" s="49" t="s">
        <v>851</v>
      </c>
      <c r="C144" s="239" t="s">
        <v>115</v>
      </c>
      <c r="D144" s="47"/>
    </row>
    <row r="145" spans="1:4" s="45" customFormat="1" ht="12.75" hidden="1" customHeight="1">
      <c r="A145" s="334"/>
      <c r="B145" s="49" t="s">
        <v>851</v>
      </c>
      <c r="C145" s="239" t="s">
        <v>1159</v>
      </c>
      <c r="D145" s="47"/>
    </row>
    <row r="146" spans="1:4" s="45" customFormat="1" ht="12.75" hidden="1" customHeight="1">
      <c r="A146" s="334"/>
      <c r="B146" s="49" t="s">
        <v>634</v>
      </c>
      <c r="C146" s="239" t="s">
        <v>836</v>
      </c>
      <c r="D146" s="47"/>
    </row>
    <row r="147" spans="1:4" s="45" customFormat="1" ht="12.75" hidden="1" customHeight="1">
      <c r="A147" s="334"/>
      <c r="B147" s="49" t="s">
        <v>634</v>
      </c>
      <c r="C147" s="239" t="s">
        <v>837</v>
      </c>
      <c r="D147" s="47"/>
    </row>
    <row r="148" spans="1:4" s="45" customFormat="1" ht="12.75" hidden="1" customHeight="1">
      <c r="A148" s="334"/>
      <c r="B148" s="49" t="s">
        <v>634</v>
      </c>
      <c r="C148" s="239" t="s">
        <v>437</v>
      </c>
      <c r="D148" s="47"/>
    </row>
    <row r="149" spans="1:4" s="45" customFormat="1" ht="12.75" hidden="1" customHeight="1">
      <c r="A149" s="334"/>
      <c r="B149" s="49" t="s">
        <v>634</v>
      </c>
      <c r="C149" s="239" t="s">
        <v>838</v>
      </c>
      <c r="D149" s="47"/>
    </row>
    <row r="150" spans="1:4" s="45" customFormat="1" ht="12.75" hidden="1" customHeight="1">
      <c r="A150" s="334"/>
      <c r="B150" s="49" t="s">
        <v>634</v>
      </c>
      <c r="C150" s="239" t="s">
        <v>839</v>
      </c>
      <c r="D150" s="47"/>
    </row>
    <row r="151" spans="1:4" s="45" customFormat="1" ht="12.75" hidden="1" customHeight="1">
      <c r="A151" s="334"/>
      <c r="B151" s="49" t="s">
        <v>634</v>
      </c>
      <c r="C151" s="239" t="s">
        <v>840</v>
      </c>
      <c r="D151" s="47"/>
    </row>
    <row r="152" spans="1:4" s="45" customFormat="1" ht="12.75" hidden="1" customHeight="1">
      <c r="A152" s="334"/>
      <c r="B152" s="49" t="s">
        <v>634</v>
      </c>
      <c r="C152" s="239" t="s">
        <v>116</v>
      </c>
      <c r="D152" s="47"/>
    </row>
    <row r="153" spans="1:4" s="45" customFormat="1" ht="12.75" hidden="1" customHeight="1">
      <c r="A153" s="334"/>
      <c r="B153" s="49" t="s">
        <v>634</v>
      </c>
      <c r="C153" s="239" t="s">
        <v>1160</v>
      </c>
      <c r="D153" s="47"/>
    </row>
    <row r="154" spans="1:4" s="45" customFormat="1" ht="12.75" hidden="1" customHeight="1">
      <c r="A154" s="334"/>
      <c r="B154" s="49" t="s">
        <v>635</v>
      </c>
      <c r="C154" s="239" t="s">
        <v>841</v>
      </c>
      <c r="D154" s="47"/>
    </row>
    <row r="155" spans="1:4" s="45" customFormat="1" ht="12.75" hidden="1" customHeight="1">
      <c r="A155" s="334"/>
      <c r="B155" s="49" t="s">
        <v>635</v>
      </c>
      <c r="C155" s="239" t="s">
        <v>842</v>
      </c>
      <c r="D155" s="47"/>
    </row>
    <row r="156" spans="1:4" s="45" customFormat="1" ht="12.75" hidden="1" customHeight="1">
      <c r="A156" s="334"/>
      <c r="B156" s="49" t="s">
        <v>635</v>
      </c>
      <c r="C156" s="239" t="s">
        <v>438</v>
      </c>
      <c r="D156" s="47"/>
    </row>
    <row r="157" spans="1:4" s="45" customFormat="1" ht="12.75" hidden="1" customHeight="1">
      <c r="A157" s="334"/>
      <c r="B157" s="49" t="s">
        <v>635</v>
      </c>
      <c r="C157" s="239" t="s">
        <v>439</v>
      </c>
      <c r="D157" s="47"/>
    </row>
    <row r="158" spans="1:4" s="45" customFormat="1" ht="12.75" hidden="1" customHeight="1">
      <c r="A158" s="334"/>
      <c r="B158" s="49" t="s">
        <v>635</v>
      </c>
      <c r="C158" s="239" t="s">
        <v>802</v>
      </c>
      <c r="D158" s="47"/>
    </row>
    <row r="159" spans="1:4" s="45" customFormat="1" ht="12.75" hidden="1" customHeight="1">
      <c r="A159" s="334"/>
      <c r="B159" s="49" t="s">
        <v>635</v>
      </c>
      <c r="C159" s="239" t="s">
        <v>117</v>
      </c>
      <c r="D159" s="47"/>
    </row>
    <row r="160" spans="1:4" s="45" customFormat="1" ht="12.75" hidden="1" customHeight="1">
      <c r="A160" s="334"/>
      <c r="B160" s="49" t="s">
        <v>635</v>
      </c>
      <c r="C160" s="239" t="s">
        <v>118</v>
      </c>
      <c r="D160" s="47"/>
    </row>
    <row r="161" spans="1:4" s="45" customFormat="1" ht="12.75" hidden="1" customHeight="1">
      <c r="A161" s="334"/>
      <c r="B161" s="49" t="s">
        <v>635</v>
      </c>
      <c r="C161" s="239" t="s">
        <v>119</v>
      </c>
      <c r="D161" s="47"/>
    </row>
    <row r="162" spans="1:4" s="45" customFormat="1" ht="12.75" hidden="1" customHeight="1">
      <c r="A162" s="334"/>
      <c r="B162" s="49" t="s">
        <v>635</v>
      </c>
      <c r="C162" s="239" t="s">
        <v>120</v>
      </c>
      <c r="D162" s="47"/>
    </row>
    <row r="163" spans="1:4" s="45" customFormat="1" ht="12.75" hidden="1" customHeight="1">
      <c r="A163" s="334"/>
      <c r="B163" s="49" t="s">
        <v>635</v>
      </c>
      <c r="C163" s="239" t="s">
        <v>469</v>
      </c>
      <c r="D163" s="47"/>
    </row>
    <row r="164" spans="1:4" s="45" customFormat="1" ht="12.75" hidden="1" customHeight="1">
      <c r="A164" s="334"/>
      <c r="B164" s="49" t="s">
        <v>635</v>
      </c>
      <c r="C164" s="239" t="s">
        <v>1654</v>
      </c>
      <c r="D164" s="47"/>
    </row>
    <row r="165" spans="1:4" s="45" customFormat="1" ht="12.75" hidden="1" customHeight="1">
      <c r="A165" s="334"/>
      <c r="B165" s="49" t="s">
        <v>635</v>
      </c>
      <c r="C165" s="239" t="s">
        <v>1655</v>
      </c>
      <c r="D165" s="47"/>
    </row>
    <row r="166" spans="1:4" s="45" customFormat="1" ht="12.75" hidden="1" customHeight="1">
      <c r="A166" s="334"/>
      <c r="B166" s="49" t="s">
        <v>506</v>
      </c>
      <c r="C166" s="239" t="s">
        <v>1123</v>
      </c>
      <c r="D166" s="47"/>
    </row>
    <row r="167" spans="1:4" s="45" customFormat="1" ht="12.75" hidden="1" customHeight="1">
      <c r="A167" s="334"/>
      <c r="B167" s="49" t="s">
        <v>506</v>
      </c>
      <c r="C167" s="239" t="s">
        <v>1124</v>
      </c>
      <c r="D167" s="47"/>
    </row>
    <row r="168" spans="1:4" s="45" customFormat="1" ht="12.75" hidden="1" customHeight="1">
      <c r="A168" s="334"/>
      <c r="B168" s="49" t="s">
        <v>506</v>
      </c>
      <c r="C168" s="239" t="s">
        <v>1125</v>
      </c>
      <c r="D168" s="47"/>
    </row>
    <row r="169" spans="1:4" s="45" customFormat="1" ht="12.75" hidden="1" customHeight="1">
      <c r="A169" s="334"/>
      <c r="B169" s="49" t="s">
        <v>506</v>
      </c>
      <c r="C169" s="239" t="s">
        <v>1126</v>
      </c>
      <c r="D169" s="47"/>
    </row>
    <row r="170" spans="1:4" s="45" customFormat="1" ht="12.75" hidden="1" customHeight="1">
      <c r="A170" s="334"/>
      <c r="B170" s="49" t="s">
        <v>506</v>
      </c>
      <c r="C170" s="239" t="s">
        <v>1127</v>
      </c>
      <c r="D170" s="47"/>
    </row>
    <row r="171" spans="1:4" s="45" customFormat="1" ht="12.75" hidden="1" customHeight="1">
      <c r="A171" s="334"/>
      <c r="B171" s="49" t="s">
        <v>506</v>
      </c>
      <c r="C171" s="239" t="s">
        <v>1128</v>
      </c>
      <c r="D171" s="47"/>
    </row>
    <row r="172" spans="1:4" s="45" customFormat="1" ht="12.75" hidden="1" customHeight="1">
      <c r="A172" s="334"/>
      <c r="B172" s="49" t="s">
        <v>506</v>
      </c>
      <c r="C172" s="239" t="s">
        <v>1129</v>
      </c>
      <c r="D172" s="47"/>
    </row>
    <row r="173" spans="1:4" s="45" customFormat="1" ht="12.75" hidden="1" customHeight="1">
      <c r="A173" s="334"/>
      <c r="B173" s="49" t="s">
        <v>506</v>
      </c>
      <c r="C173" s="239" t="s">
        <v>1130</v>
      </c>
      <c r="D173" s="47"/>
    </row>
    <row r="174" spans="1:4" s="45" customFormat="1" ht="12.75" hidden="1" customHeight="1">
      <c r="A174" s="334"/>
      <c r="B174" s="49" t="s">
        <v>506</v>
      </c>
      <c r="C174" s="239" t="s">
        <v>1131</v>
      </c>
      <c r="D174" s="47"/>
    </row>
    <row r="175" spans="1:4" s="45" customFormat="1" ht="12.75" hidden="1" customHeight="1">
      <c r="A175" s="334"/>
      <c r="B175" s="49" t="s">
        <v>506</v>
      </c>
      <c r="C175" s="239" t="s">
        <v>1132</v>
      </c>
      <c r="D175" s="47"/>
    </row>
    <row r="176" spans="1:4" s="45" customFormat="1" ht="12.75" hidden="1" customHeight="1">
      <c r="A176" s="334"/>
      <c r="B176" s="49" t="s">
        <v>506</v>
      </c>
      <c r="C176" s="239" t="s">
        <v>440</v>
      </c>
      <c r="D176" s="47"/>
    </row>
    <row r="177" spans="1:4" s="45" customFormat="1" ht="12.75" hidden="1" customHeight="1">
      <c r="A177" s="334"/>
      <c r="B177" s="49" t="s">
        <v>506</v>
      </c>
      <c r="C177" s="239" t="s">
        <v>441</v>
      </c>
      <c r="D177" s="47"/>
    </row>
    <row r="178" spans="1:4" s="45" customFormat="1" ht="12.75" hidden="1" customHeight="1">
      <c r="A178" s="334"/>
      <c r="B178" s="49" t="s">
        <v>506</v>
      </c>
      <c r="C178" s="239" t="s">
        <v>1133</v>
      </c>
      <c r="D178" s="47"/>
    </row>
    <row r="179" spans="1:4" s="45" customFormat="1" ht="12.75" hidden="1" customHeight="1">
      <c r="A179" s="334"/>
      <c r="B179" s="49" t="s">
        <v>506</v>
      </c>
      <c r="C179" s="239" t="s">
        <v>996</v>
      </c>
      <c r="D179" s="47"/>
    </row>
    <row r="180" spans="1:4" s="45" customFormat="1" ht="12.75" hidden="1" customHeight="1">
      <c r="A180" s="334"/>
      <c r="B180" s="49" t="s">
        <v>610</v>
      </c>
      <c r="C180" s="239" t="s">
        <v>1134</v>
      </c>
      <c r="D180" s="47"/>
    </row>
    <row r="181" spans="1:4" s="45" customFormat="1" ht="12.75" hidden="1" customHeight="1">
      <c r="A181" s="334"/>
      <c r="B181" s="49" t="s">
        <v>610</v>
      </c>
      <c r="C181" s="239" t="s">
        <v>1135</v>
      </c>
      <c r="D181" s="47"/>
    </row>
    <row r="182" spans="1:4" s="45" customFormat="1" ht="12.75" hidden="1" customHeight="1">
      <c r="A182" s="334"/>
      <c r="B182" s="49" t="s">
        <v>610</v>
      </c>
      <c r="C182" s="239" t="s">
        <v>442</v>
      </c>
      <c r="D182" s="47"/>
    </row>
    <row r="183" spans="1:4" s="45" customFormat="1" ht="12.75" hidden="1" customHeight="1">
      <c r="A183" s="334"/>
      <c r="B183" s="49" t="s">
        <v>610</v>
      </c>
      <c r="C183" s="239" t="s">
        <v>1136</v>
      </c>
      <c r="D183" s="47"/>
    </row>
    <row r="184" spans="1:4" s="45" customFormat="1" ht="12.75" hidden="1" customHeight="1">
      <c r="A184" s="334"/>
      <c r="B184" s="49" t="s">
        <v>610</v>
      </c>
      <c r="C184" s="239" t="s">
        <v>443</v>
      </c>
      <c r="D184" s="47"/>
    </row>
    <row r="185" spans="1:4" s="45" customFormat="1" ht="12.75" hidden="1" customHeight="1">
      <c r="A185" s="334"/>
      <c r="B185" s="49" t="s">
        <v>610</v>
      </c>
      <c r="C185" s="239" t="s">
        <v>444</v>
      </c>
      <c r="D185" s="47"/>
    </row>
    <row r="186" spans="1:4" s="45" customFormat="1" ht="12.75" hidden="1" customHeight="1">
      <c r="A186" s="334"/>
      <c r="B186" s="49" t="s">
        <v>610</v>
      </c>
      <c r="C186" s="239" t="s">
        <v>445</v>
      </c>
      <c r="D186" s="47"/>
    </row>
    <row r="187" spans="1:4" s="45" customFormat="1" ht="12.75" hidden="1" customHeight="1">
      <c r="A187" s="334"/>
      <c r="B187" s="49" t="s">
        <v>610</v>
      </c>
      <c r="C187" s="239" t="s">
        <v>446</v>
      </c>
      <c r="D187" s="47"/>
    </row>
    <row r="188" spans="1:4" s="45" customFormat="1" ht="12.75" hidden="1" customHeight="1">
      <c r="A188" s="334"/>
      <c r="B188" s="49" t="s">
        <v>610</v>
      </c>
      <c r="C188" s="239" t="s">
        <v>447</v>
      </c>
      <c r="D188" s="47"/>
    </row>
    <row r="189" spans="1:4" s="45" customFormat="1" ht="12.75" hidden="1" customHeight="1">
      <c r="A189" s="334"/>
      <c r="B189" s="49" t="s">
        <v>610</v>
      </c>
      <c r="C189" s="239" t="s">
        <v>1161</v>
      </c>
      <c r="D189" s="47"/>
    </row>
    <row r="190" spans="1:4" s="45" customFormat="1" ht="12.75" hidden="1" customHeight="1">
      <c r="A190" s="334"/>
      <c r="B190" s="49" t="s">
        <v>610</v>
      </c>
      <c r="C190" s="239" t="s">
        <v>1162</v>
      </c>
      <c r="D190" s="47"/>
    </row>
    <row r="191" spans="1:4" s="45" customFormat="1" ht="12.75" hidden="1" customHeight="1">
      <c r="A191" s="334"/>
      <c r="B191" s="49" t="s">
        <v>610</v>
      </c>
      <c r="C191" s="239" t="s">
        <v>1163</v>
      </c>
      <c r="D191" s="47"/>
    </row>
    <row r="192" spans="1:4" s="45" customFormat="1" ht="12.75" hidden="1" customHeight="1">
      <c r="A192" s="334"/>
      <c r="B192" s="49" t="s">
        <v>611</v>
      </c>
      <c r="C192" s="239" t="s">
        <v>1137</v>
      </c>
      <c r="D192" s="47"/>
    </row>
    <row r="193" spans="1:4" s="45" customFormat="1" ht="12.75" hidden="1" customHeight="1">
      <c r="A193" s="334"/>
      <c r="B193" s="49" t="s">
        <v>611</v>
      </c>
      <c r="C193" s="239" t="s">
        <v>1138</v>
      </c>
      <c r="D193" s="47"/>
    </row>
    <row r="194" spans="1:4" s="45" customFormat="1" ht="12.75" hidden="1" customHeight="1">
      <c r="A194" s="334"/>
      <c r="B194" s="49" t="s">
        <v>611</v>
      </c>
      <c r="C194" s="239" t="s">
        <v>1139</v>
      </c>
      <c r="D194" s="47"/>
    </row>
    <row r="195" spans="1:4" s="45" customFormat="1" ht="12.75" hidden="1" customHeight="1">
      <c r="A195" s="334"/>
      <c r="B195" s="49" t="s">
        <v>611</v>
      </c>
      <c r="C195" s="239" t="s">
        <v>1140</v>
      </c>
      <c r="D195" s="47"/>
    </row>
    <row r="196" spans="1:4" s="45" customFormat="1" ht="12.75" hidden="1" customHeight="1">
      <c r="A196" s="334"/>
      <c r="B196" s="49" t="s">
        <v>611</v>
      </c>
      <c r="C196" s="239" t="s">
        <v>1141</v>
      </c>
      <c r="D196" s="47"/>
    </row>
    <row r="197" spans="1:4" s="45" customFormat="1" ht="12.75" hidden="1" customHeight="1">
      <c r="A197" s="334"/>
      <c r="B197" s="49" t="s">
        <v>611</v>
      </c>
      <c r="C197" s="239" t="s">
        <v>1725</v>
      </c>
      <c r="D197" s="47"/>
    </row>
    <row r="198" spans="1:4" s="45" customFormat="1" ht="12.75" hidden="1" customHeight="1">
      <c r="A198" s="334"/>
      <c r="B198" s="49" t="s">
        <v>611</v>
      </c>
      <c r="C198" s="239" t="s">
        <v>1726</v>
      </c>
      <c r="D198" s="47"/>
    </row>
    <row r="199" spans="1:4" s="45" customFormat="1" ht="12.75" hidden="1" customHeight="1">
      <c r="A199" s="334"/>
      <c r="B199" s="49" t="s">
        <v>612</v>
      </c>
      <c r="C199" s="239" t="s">
        <v>1142</v>
      </c>
      <c r="D199" s="47"/>
    </row>
    <row r="200" spans="1:4" s="45" customFormat="1" ht="12.75" hidden="1" customHeight="1">
      <c r="A200" s="334"/>
      <c r="B200" s="49" t="s">
        <v>612</v>
      </c>
      <c r="C200" s="239" t="s">
        <v>1143</v>
      </c>
      <c r="D200" s="47"/>
    </row>
    <row r="201" spans="1:4" s="45" customFormat="1" ht="12.75" hidden="1" customHeight="1">
      <c r="A201" s="334"/>
      <c r="B201" s="49" t="s">
        <v>612</v>
      </c>
      <c r="C201" s="239" t="s">
        <v>1144</v>
      </c>
      <c r="D201" s="47"/>
    </row>
    <row r="202" spans="1:4" s="45" customFormat="1" ht="12.75" hidden="1" customHeight="1">
      <c r="A202" s="334"/>
      <c r="B202" s="49" t="s">
        <v>612</v>
      </c>
      <c r="C202" s="239" t="s">
        <v>1145</v>
      </c>
      <c r="D202" s="47"/>
    </row>
    <row r="203" spans="1:4" s="45" customFormat="1" ht="12.75" hidden="1" customHeight="1">
      <c r="A203" s="334"/>
      <c r="B203" s="49" t="s">
        <v>612</v>
      </c>
      <c r="C203" s="239" t="s">
        <v>448</v>
      </c>
      <c r="D203" s="47"/>
    </row>
    <row r="204" spans="1:4" s="45" customFormat="1" ht="12.75" hidden="1" customHeight="1">
      <c r="A204" s="334"/>
      <c r="B204" s="49" t="s">
        <v>612</v>
      </c>
      <c r="C204" s="239" t="s">
        <v>449</v>
      </c>
      <c r="D204" s="47"/>
    </row>
    <row r="205" spans="1:4" s="45" customFormat="1" ht="12.75" hidden="1" customHeight="1">
      <c r="A205" s="334"/>
      <c r="B205" s="49" t="s">
        <v>613</v>
      </c>
      <c r="C205" s="239" t="s">
        <v>1146</v>
      </c>
      <c r="D205" s="47"/>
    </row>
    <row r="206" spans="1:4" s="45" customFormat="1" ht="12.75" hidden="1" customHeight="1">
      <c r="A206" s="334"/>
      <c r="B206" s="49" t="s">
        <v>613</v>
      </c>
      <c r="C206" s="239" t="s">
        <v>1147</v>
      </c>
      <c r="D206" s="47"/>
    </row>
    <row r="207" spans="1:4" s="45" customFormat="1" ht="12.75" hidden="1" customHeight="1">
      <c r="A207" s="334"/>
      <c r="B207" s="49" t="s">
        <v>613</v>
      </c>
      <c r="C207" s="239" t="s">
        <v>450</v>
      </c>
      <c r="D207" s="47"/>
    </row>
    <row r="208" spans="1:4" s="45" customFormat="1" ht="12.75" hidden="1" customHeight="1">
      <c r="A208" s="334"/>
      <c r="B208" s="49" t="s">
        <v>613</v>
      </c>
      <c r="C208" s="219" t="s">
        <v>451</v>
      </c>
      <c r="D208" s="47"/>
    </row>
    <row r="209" spans="1:4" s="45" customFormat="1" ht="12.75" hidden="1" customHeight="1">
      <c r="A209" s="334"/>
      <c r="B209" s="49" t="s">
        <v>614</v>
      </c>
      <c r="C209" s="239" t="s">
        <v>1148</v>
      </c>
      <c r="D209" s="47"/>
    </row>
    <row r="210" spans="1:4" s="45" customFormat="1" ht="12.75" hidden="1" customHeight="1">
      <c r="A210" s="334"/>
      <c r="B210" s="49" t="s">
        <v>614</v>
      </c>
      <c r="C210" s="239" t="s">
        <v>1149</v>
      </c>
      <c r="D210" s="47"/>
    </row>
    <row r="211" spans="1:4" s="45" customFormat="1" ht="12.75" hidden="1" customHeight="1">
      <c r="A211" s="334"/>
      <c r="B211" s="49" t="s">
        <v>614</v>
      </c>
      <c r="C211" s="239" t="s">
        <v>452</v>
      </c>
      <c r="D211" s="47"/>
    </row>
    <row r="212" spans="1:4" s="45" customFormat="1" ht="12.75" hidden="1" customHeight="1">
      <c r="A212" s="334"/>
      <c r="B212" s="49" t="s">
        <v>614</v>
      </c>
      <c r="C212" s="239" t="s">
        <v>230</v>
      </c>
      <c r="D212" s="47"/>
    </row>
    <row r="213" spans="1:4" s="45" customFormat="1" ht="12.75" hidden="1" customHeight="1">
      <c r="A213" s="334"/>
      <c r="B213" s="49" t="s">
        <v>614</v>
      </c>
      <c r="C213" s="239" t="s">
        <v>1150</v>
      </c>
      <c r="D213" s="47"/>
    </row>
    <row r="214" spans="1:4" s="45" customFormat="1" ht="12.75" hidden="1" customHeight="1">
      <c r="A214" s="334"/>
      <c r="B214" s="49" t="s">
        <v>614</v>
      </c>
      <c r="C214" s="239" t="s">
        <v>179</v>
      </c>
      <c r="D214" s="47"/>
    </row>
    <row r="215" spans="1:4" s="45" customFormat="1" ht="12.75" hidden="1" customHeight="1">
      <c r="A215" s="334"/>
      <c r="B215" s="49" t="s">
        <v>614</v>
      </c>
      <c r="C215" s="239" t="s">
        <v>180</v>
      </c>
      <c r="D215" s="47"/>
    </row>
    <row r="216" spans="1:4" s="45" customFormat="1" ht="12.75" hidden="1" customHeight="1">
      <c r="A216" s="334"/>
      <c r="B216" s="49" t="s">
        <v>614</v>
      </c>
      <c r="C216" s="239" t="s">
        <v>1656</v>
      </c>
      <c r="D216" s="47"/>
    </row>
    <row r="217" spans="1:4" s="45" customFormat="1" ht="12.75" hidden="1" customHeight="1">
      <c r="A217" s="334"/>
      <c r="B217" s="49" t="s">
        <v>614</v>
      </c>
      <c r="C217" s="239" t="s">
        <v>1657</v>
      </c>
      <c r="D217" s="47"/>
    </row>
    <row r="218" spans="1:4" s="45" customFormat="1" ht="12.75" hidden="1" customHeight="1">
      <c r="A218" s="334"/>
      <c r="B218" s="49" t="s">
        <v>614</v>
      </c>
      <c r="C218" s="239" t="s">
        <v>1658</v>
      </c>
      <c r="D218" s="47"/>
    </row>
    <row r="219" spans="1:4" s="45" customFormat="1" ht="12.75" hidden="1" customHeight="1">
      <c r="A219" s="334"/>
      <c r="B219" s="49" t="s">
        <v>614</v>
      </c>
      <c r="C219" s="239" t="s">
        <v>1727</v>
      </c>
      <c r="D219" s="47"/>
    </row>
    <row r="220" spans="1:4" s="45" customFormat="1" ht="12.75" hidden="1" customHeight="1">
      <c r="A220" s="334"/>
      <c r="B220" s="49" t="s">
        <v>615</v>
      </c>
      <c r="C220" s="239" t="s">
        <v>1151</v>
      </c>
      <c r="D220" s="47"/>
    </row>
    <row r="221" spans="1:4" s="45" customFormat="1" ht="12.75" hidden="1" customHeight="1">
      <c r="A221" s="334"/>
      <c r="B221" s="49" t="s">
        <v>615</v>
      </c>
      <c r="C221" s="239" t="s">
        <v>453</v>
      </c>
      <c r="D221" s="47"/>
    </row>
    <row r="222" spans="1:4" s="45" customFormat="1" ht="12.75" hidden="1" customHeight="1">
      <c r="A222" s="334"/>
      <c r="B222" s="49" t="s">
        <v>470</v>
      </c>
      <c r="C222" s="239" t="s">
        <v>1152</v>
      </c>
      <c r="D222" s="47"/>
    </row>
    <row r="223" spans="1:4" s="45" customFormat="1" ht="12.75" hidden="1" customHeight="1">
      <c r="A223" s="334"/>
      <c r="B223" s="49" t="s">
        <v>615</v>
      </c>
      <c r="C223" s="239" t="s">
        <v>878</v>
      </c>
      <c r="D223" s="47"/>
    </row>
    <row r="224" spans="1:4" s="45" customFormat="1" ht="12.75" hidden="1" customHeight="1">
      <c r="A224" s="334"/>
      <c r="B224" s="49" t="s">
        <v>615</v>
      </c>
      <c r="C224" s="239" t="s">
        <v>560</v>
      </c>
      <c r="D224" s="47"/>
    </row>
    <row r="225" spans="1:4" s="45" customFormat="1" ht="12.75" hidden="1" customHeight="1">
      <c r="A225" s="334"/>
      <c r="B225" s="49" t="s">
        <v>615</v>
      </c>
      <c r="C225" s="239" t="s">
        <v>879</v>
      </c>
      <c r="D225" s="47"/>
    </row>
    <row r="226" spans="1:4" s="45" customFormat="1" ht="12.75" hidden="1" customHeight="1">
      <c r="A226" s="334"/>
      <c r="B226" s="49" t="s">
        <v>470</v>
      </c>
      <c r="C226" s="239" t="s">
        <v>880</v>
      </c>
      <c r="D226" s="47"/>
    </row>
    <row r="227" spans="1:4" s="45" customFormat="1" ht="12.75" hidden="1" customHeight="1">
      <c r="A227" s="334"/>
      <c r="B227" s="49" t="s">
        <v>615</v>
      </c>
      <c r="C227" s="239" t="s">
        <v>881</v>
      </c>
      <c r="D227" s="47"/>
    </row>
    <row r="228" spans="1:4" s="45" customFormat="1" ht="12.75" hidden="1" customHeight="1">
      <c r="A228" s="334"/>
      <c r="B228" s="49" t="s">
        <v>615</v>
      </c>
      <c r="C228" s="239" t="s">
        <v>454</v>
      </c>
      <c r="D228" s="47"/>
    </row>
    <row r="229" spans="1:4" s="45" customFormat="1" ht="12.75" hidden="1" customHeight="1">
      <c r="A229" s="334"/>
      <c r="B229" s="49" t="s">
        <v>470</v>
      </c>
      <c r="C229" s="239" t="s">
        <v>471</v>
      </c>
      <c r="D229" s="47"/>
    </row>
    <row r="230" spans="1:4" s="45" customFormat="1" ht="12.75" hidden="1" customHeight="1">
      <c r="A230" s="334"/>
      <c r="B230" s="49" t="s">
        <v>470</v>
      </c>
      <c r="C230" s="239" t="s">
        <v>1164</v>
      </c>
      <c r="D230" s="47"/>
    </row>
    <row r="231" spans="1:4" s="45" customFormat="1" ht="12.75" hidden="1" customHeight="1">
      <c r="A231" s="334"/>
      <c r="B231" s="335" t="s">
        <v>615</v>
      </c>
      <c r="C231" s="239" t="s">
        <v>1659</v>
      </c>
      <c r="D231" s="47"/>
    </row>
    <row r="232" spans="1:4" s="45" customFormat="1" ht="12.75" hidden="1" customHeight="1">
      <c r="A232" s="334"/>
      <c r="B232" s="335" t="s">
        <v>615</v>
      </c>
      <c r="C232" s="239" t="s">
        <v>1660</v>
      </c>
      <c r="D232" s="47"/>
    </row>
    <row r="233" spans="1:4" s="45" customFormat="1" ht="12.75" hidden="1" customHeight="1">
      <c r="A233" s="334"/>
      <c r="B233" s="335" t="s">
        <v>470</v>
      </c>
      <c r="C233" s="239" t="s">
        <v>1748</v>
      </c>
      <c r="D233" s="47"/>
    </row>
    <row r="234" spans="1:4" s="45" customFormat="1" ht="12.75" hidden="1" customHeight="1">
      <c r="A234" s="336"/>
      <c r="B234" s="335" t="s">
        <v>616</v>
      </c>
      <c r="C234" s="239" t="s">
        <v>882</v>
      </c>
      <c r="D234" s="47"/>
    </row>
    <row r="235" spans="1:4" s="45" customFormat="1" ht="12.75" hidden="1" customHeight="1">
      <c r="A235" s="334"/>
      <c r="B235" s="49" t="s">
        <v>616</v>
      </c>
      <c r="C235" s="239" t="s">
        <v>883</v>
      </c>
      <c r="D235" s="47"/>
    </row>
    <row r="236" spans="1:4" s="45" customFormat="1" ht="12.75" hidden="1" customHeight="1">
      <c r="A236" s="334"/>
      <c r="B236" s="49" t="s">
        <v>616</v>
      </c>
      <c r="C236" s="239" t="s">
        <v>455</v>
      </c>
      <c r="D236" s="47"/>
    </row>
    <row r="237" spans="1:4" s="45" customFormat="1" ht="12.75" hidden="1" customHeight="1">
      <c r="A237" s="334"/>
      <c r="B237" s="49" t="s">
        <v>616</v>
      </c>
      <c r="C237" s="239" t="s">
        <v>884</v>
      </c>
      <c r="D237" s="47"/>
    </row>
    <row r="238" spans="1:4" s="45" customFormat="1" ht="12.75" hidden="1" customHeight="1">
      <c r="A238" s="334"/>
      <c r="B238" s="49" t="s">
        <v>616</v>
      </c>
      <c r="C238" s="239" t="s">
        <v>885</v>
      </c>
      <c r="D238" s="47"/>
    </row>
    <row r="239" spans="1:4" s="45" customFormat="1" ht="12.75" hidden="1" customHeight="1">
      <c r="A239" s="334"/>
      <c r="B239" s="49" t="s">
        <v>616</v>
      </c>
      <c r="C239" s="239" t="s">
        <v>886</v>
      </c>
      <c r="D239" s="47"/>
    </row>
    <row r="240" spans="1:4" s="45" customFormat="1" ht="12.75" hidden="1" customHeight="1">
      <c r="A240" s="334"/>
      <c r="B240" s="49" t="s">
        <v>616</v>
      </c>
      <c r="C240" s="239" t="s">
        <v>887</v>
      </c>
      <c r="D240" s="47"/>
    </row>
    <row r="241" spans="1:4" s="45" customFormat="1" ht="12.75" hidden="1" customHeight="1">
      <c r="A241" s="334"/>
      <c r="B241" s="49" t="s">
        <v>616</v>
      </c>
      <c r="C241" s="239" t="s">
        <v>888</v>
      </c>
      <c r="D241" s="47"/>
    </row>
    <row r="242" spans="1:4" s="45" customFormat="1" ht="12.75" hidden="1" customHeight="1">
      <c r="A242" s="334"/>
      <c r="B242" s="49" t="s">
        <v>616</v>
      </c>
      <c r="C242" s="239" t="s">
        <v>1165</v>
      </c>
      <c r="D242" s="47"/>
    </row>
    <row r="243" spans="1:4" s="45" customFormat="1" ht="12.75" hidden="1" customHeight="1">
      <c r="A243" s="334"/>
      <c r="B243" s="337" t="s">
        <v>616</v>
      </c>
      <c r="C243" s="239" t="s">
        <v>1661</v>
      </c>
      <c r="D243" s="47"/>
    </row>
    <row r="244" spans="1:4" s="45" customFormat="1" ht="12.75" hidden="1" customHeight="1">
      <c r="A244" s="334"/>
      <c r="B244" s="49" t="s">
        <v>617</v>
      </c>
      <c r="C244" s="239" t="s">
        <v>889</v>
      </c>
      <c r="D244" s="47"/>
    </row>
    <row r="245" spans="1:4" s="45" customFormat="1" ht="12.75" hidden="1" customHeight="1">
      <c r="A245" s="334"/>
      <c r="B245" s="49" t="s">
        <v>617</v>
      </c>
      <c r="C245" s="239" t="s">
        <v>890</v>
      </c>
      <c r="D245" s="47"/>
    </row>
    <row r="246" spans="1:4" s="45" customFormat="1" ht="12.75" hidden="1" customHeight="1">
      <c r="A246" s="334"/>
      <c r="B246" s="49" t="s">
        <v>617</v>
      </c>
      <c r="C246" s="239" t="s">
        <v>891</v>
      </c>
      <c r="D246" s="47"/>
    </row>
    <row r="247" spans="1:4" s="45" customFormat="1" ht="12.75" hidden="1" customHeight="1">
      <c r="A247" s="334"/>
      <c r="B247" s="49" t="s">
        <v>617</v>
      </c>
      <c r="C247" s="239" t="s">
        <v>892</v>
      </c>
      <c r="D247" s="47"/>
    </row>
    <row r="248" spans="1:4" s="45" customFormat="1" ht="12.75" hidden="1" customHeight="1">
      <c r="A248" s="334"/>
      <c r="B248" s="49" t="s">
        <v>617</v>
      </c>
      <c r="C248" s="239" t="s">
        <v>893</v>
      </c>
      <c r="D248" s="47"/>
    </row>
    <row r="249" spans="1:4" s="45" customFormat="1" ht="12.75" hidden="1" customHeight="1">
      <c r="A249" s="334"/>
      <c r="B249" s="49" t="s">
        <v>617</v>
      </c>
      <c r="C249" s="239" t="s">
        <v>894</v>
      </c>
      <c r="D249" s="47"/>
    </row>
    <row r="250" spans="1:4" s="45" customFormat="1" ht="12.75" hidden="1" customHeight="1">
      <c r="A250" s="334"/>
      <c r="B250" s="49" t="s">
        <v>617</v>
      </c>
      <c r="C250" s="239" t="s">
        <v>895</v>
      </c>
      <c r="D250" s="47"/>
    </row>
    <row r="251" spans="1:4" s="45" customFormat="1" ht="12.75" hidden="1" customHeight="1">
      <c r="A251" s="334"/>
      <c r="B251" s="49" t="s">
        <v>617</v>
      </c>
      <c r="C251" s="239" t="s">
        <v>896</v>
      </c>
      <c r="D251" s="47"/>
    </row>
    <row r="252" spans="1:4" s="45" customFormat="1" ht="12.75" hidden="1" customHeight="1">
      <c r="A252" s="334"/>
      <c r="B252" s="49" t="s">
        <v>617</v>
      </c>
      <c r="C252" s="239" t="s">
        <v>897</v>
      </c>
      <c r="D252" s="47"/>
    </row>
    <row r="253" spans="1:4" s="45" customFormat="1" ht="12.75" hidden="1" customHeight="1">
      <c r="A253" s="334"/>
      <c r="B253" s="49" t="s">
        <v>617</v>
      </c>
      <c r="C253" s="239" t="s">
        <v>898</v>
      </c>
      <c r="D253" s="47"/>
    </row>
    <row r="254" spans="1:4" s="45" customFormat="1" ht="12.75" hidden="1" customHeight="1">
      <c r="A254" s="334"/>
      <c r="B254" s="49" t="s">
        <v>617</v>
      </c>
      <c r="C254" s="239" t="s">
        <v>193</v>
      </c>
      <c r="D254" s="47"/>
    </row>
    <row r="255" spans="1:4" s="45" customFormat="1" ht="12.75" hidden="1" customHeight="1">
      <c r="A255" s="334"/>
      <c r="B255" s="49" t="s">
        <v>617</v>
      </c>
      <c r="C255" s="239" t="s">
        <v>194</v>
      </c>
      <c r="D255" s="47"/>
    </row>
    <row r="256" spans="1:4" s="45" customFormat="1" ht="12.75" hidden="1" customHeight="1">
      <c r="A256" s="334"/>
      <c r="B256" s="49" t="s">
        <v>617</v>
      </c>
      <c r="C256" s="239" t="s">
        <v>195</v>
      </c>
      <c r="D256" s="47"/>
    </row>
    <row r="257" spans="1:4" s="45" customFormat="1" ht="12.75" hidden="1" customHeight="1">
      <c r="A257" s="334"/>
      <c r="B257" s="49" t="s">
        <v>617</v>
      </c>
      <c r="C257" s="239" t="s">
        <v>196</v>
      </c>
      <c r="D257" s="47"/>
    </row>
    <row r="258" spans="1:4" s="45" customFormat="1" ht="12.75" hidden="1" customHeight="1">
      <c r="A258" s="334"/>
      <c r="B258" s="49" t="s">
        <v>617</v>
      </c>
      <c r="C258" s="239" t="s">
        <v>197</v>
      </c>
      <c r="D258" s="47"/>
    </row>
    <row r="259" spans="1:4" s="45" customFormat="1" ht="12.75" hidden="1" customHeight="1">
      <c r="A259" s="334"/>
      <c r="B259" s="49" t="s">
        <v>617</v>
      </c>
      <c r="C259" s="239" t="s">
        <v>198</v>
      </c>
      <c r="D259" s="47"/>
    </row>
    <row r="260" spans="1:4" s="45" customFormat="1" ht="12.75" hidden="1" customHeight="1">
      <c r="A260" s="334"/>
      <c r="B260" s="49" t="s">
        <v>617</v>
      </c>
      <c r="C260" s="239" t="s">
        <v>199</v>
      </c>
      <c r="D260" s="47"/>
    </row>
    <row r="261" spans="1:4" s="45" customFormat="1" ht="12.75" hidden="1" customHeight="1">
      <c r="A261" s="334"/>
      <c r="B261" s="49" t="s">
        <v>617</v>
      </c>
      <c r="C261" s="239" t="s">
        <v>200</v>
      </c>
      <c r="D261" s="47"/>
    </row>
    <row r="262" spans="1:4" s="45" customFormat="1" ht="12.75" hidden="1" customHeight="1">
      <c r="A262" s="334"/>
      <c r="B262" s="49" t="s">
        <v>617</v>
      </c>
      <c r="C262" s="239" t="s">
        <v>201</v>
      </c>
      <c r="D262" s="47"/>
    </row>
    <row r="263" spans="1:4" s="45" customFormat="1" ht="12.75" hidden="1" customHeight="1">
      <c r="A263" s="334"/>
      <c r="B263" s="49" t="s">
        <v>617</v>
      </c>
      <c r="C263" s="239" t="s">
        <v>456</v>
      </c>
      <c r="D263" s="47"/>
    </row>
    <row r="264" spans="1:4" s="45" customFormat="1" ht="12.75" hidden="1" customHeight="1">
      <c r="A264" s="334"/>
      <c r="B264" s="49" t="s">
        <v>617</v>
      </c>
      <c r="C264" s="239" t="s">
        <v>202</v>
      </c>
      <c r="D264" s="47"/>
    </row>
    <row r="265" spans="1:4" s="45" customFormat="1" ht="12.75" hidden="1" customHeight="1">
      <c r="A265" s="334"/>
      <c r="B265" s="49" t="s">
        <v>617</v>
      </c>
      <c r="C265" s="239" t="s">
        <v>1166</v>
      </c>
      <c r="D265" s="47"/>
    </row>
    <row r="266" spans="1:4" s="45" customFormat="1" ht="12.75" hidden="1" customHeight="1">
      <c r="A266" s="334"/>
      <c r="B266" s="49" t="s">
        <v>617</v>
      </c>
      <c r="C266" s="239" t="s">
        <v>1662</v>
      </c>
      <c r="D266" s="47"/>
    </row>
    <row r="267" spans="1:4" s="45" customFormat="1" ht="12.75" hidden="1" customHeight="1">
      <c r="A267" s="334"/>
      <c r="B267" s="49" t="s">
        <v>617</v>
      </c>
      <c r="C267" s="239" t="s">
        <v>1663</v>
      </c>
      <c r="D267" s="47"/>
    </row>
    <row r="268" spans="1:4" s="45" customFormat="1" ht="12.75" hidden="1" customHeight="1">
      <c r="A268" s="334"/>
      <c r="B268" s="49" t="s">
        <v>618</v>
      </c>
      <c r="C268" s="239" t="s">
        <v>900</v>
      </c>
      <c r="D268" s="47"/>
    </row>
    <row r="269" spans="1:4" s="45" customFormat="1" ht="12.75" hidden="1" customHeight="1">
      <c r="A269" s="334"/>
      <c r="B269" s="49" t="s">
        <v>618</v>
      </c>
      <c r="C269" s="239" t="s">
        <v>901</v>
      </c>
      <c r="D269" s="47"/>
    </row>
    <row r="270" spans="1:4" s="45" customFormat="1" ht="12.75" hidden="1" customHeight="1">
      <c r="A270" s="334"/>
      <c r="B270" s="49" t="s">
        <v>618</v>
      </c>
      <c r="C270" s="239" t="s">
        <v>457</v>
      </c>
      <c r="D270" s="47"/>
    </row>
    <row r="271" spans="1:4" s="45" customFormat="1" ht="12.75" hidden="1" customHeight="1">
      <c r="A271" s="334"/>
      <c r="B271" s="49" t="s">
        <v>618</v>
      </c>
      <c r="C271" s="239" t="s">
        <v>458</v>
      </c>
      <c r="D271" s="47"/>
    </row>
    <row r="272" spans="1:4" s="45" customFormat="1" ht="12.75" hidden="1" customHeight="1">
      <c r="A272" s="334"/>
      <c r="B272" s="49" t="s">
        <v>618</v>
      </c>
      <c r="C272" s="239" t="s">
        <v>121</v>
      </c>
      <c r="D272" s="47"/>
    </row>
    <row r="273" spans="1:4" s="45" customFormat="1" ht="12.75" hidden="1" customHeight="1">
      <c r="A273" s="334"/>
      <c r="B273" s="49" t="s">
        <v>618</v>
      </c>
      <c r="C273" s="239" t="s">
        <v>472</v>
      </c>
      <c r="D273" s="47"/>
    </row>
    <row r="274" spans="1:4" s="45" customFormat="1" ht="12.75" hidden="1" customHeight="1">
      <c r="A274" s="334"/>
      <c r="B274" s="49" t="s">
        <v>619</v>
      </c>
      <c r="C274" s="239" t="s">
        <v>902</v>
      </c>
      <c r="D274" s="47"/>
    </row>
    <row r="275" spans="1:4" s="45" customFormat="1" ht="12.75" hidden="1" customHeight="1">
      <c r="A275" s="334"/>
      <c r="B275" s="49" t="s">
        <v>619</v>
      </c>
      <c r="C275" s="239" t="s">
        <v>459</v>
      </c>
      <c r="D275" s="47"/>
    </row>
    <row r="276" spans="1:4" s="45" customFormat="1" ht="12.75" hidden="1" customHeight="1">
      <c r="A276" s="334"/>
      <c r="B276" s="49" t="s">
        <v>619</v>
      </c>
      <c r="C276" s="239" t="s">
        <v>460</v>
      </c>
      <c r="D276" s="47"/>
    </row>
    <row r="277" spans="1:4" s="45" customFormat="1" ht="12.75" hidden="1" customHeight="1">
      <c r="A277" s="334"/>
      <c r="B277" s="49" t="s">
        <v>619</v>
      </c>
      <c r="C277" s="239" t="s">
        <v>1105</v>
      </c>
      <c r="D277" s="47"/>
    </row>
    <row r="278" spans="1:4" s="45" customFormat="1" ht="12.75" hidden="1" customHeight="1">
      <c r="A278" s="334"/>
      <c r="B278" s="49" t="s">
        <v>619</v>
      </c>
      <c r="C278" s="239" t="s">
        <v>1106</v>
      </c>
      <c r="D278" s="47"/>
    </row>
    <row r="279" spans="1:4" s="45" customFormat="1" ht="12.75" hidden="1" customHeight="1">
      <c r="A279" s="334"/>
      <c r="B279" s="49" t="s">
        <v>619</v>
      </c>
      <c r="C279" s="239" t="s">
        <v>122</v>
      </c>
      <c r="D279" s="47"/>
    </row>
    <row r="280" spans="1:4" s="45" customFormat="1" ht="12.75" hidden="1" customHeight="1">
      <c r="A280" s="334"/>
      <c r="B280" s="49" t="s">
        <v>619</v>
      </c>
      <c r="C280" s="239" t="s">
        <v>123</v>
      </c>
      <c r="D280" s="47"/>
    </row>
    <row r="281" spans="1:4" s="45" customFormat="1" ht="12.75" hidden="1" customHeight="1">
      <c r="A281" s="334"/>
      <c r="B281" s="49" t="s">
        <v>856</v>
      </c>
      <c r="C281" s="239" t="s">
        <v>1107</v>
      </c>
      <c r="D281" s="47"/>
    </row>
    <row r="282" spans="1:4" s="45" customFormat="1" ht="12.75" hidden="1" customHeight="1">
      <c r="A282" s="334"/>
      <c r="B282" s="49" t="s">
        <v>856</v>
      </c>
      <c r="C282" s="239" t="s">
        <v>461</v>
      </c>
      <c r="D282" s="47"/>
    </row>
    <row r="283" spans="1:4" s="45" customFormat="1" ht="12.75" hidden="1" customHeight="1">
      <c r="A283" s="334"/>
      <c r="B283" s="49" t="s">
        <v>856</v>
      </c>
      <c r="C283" s="239" t="s">
        <v>462</v>
      </c>
      <c r="D283" s="47"/>
    </row>
    <row r="284" spans="1:4" s="45" customFormat="1" ht="12.75" hidden="1" customHeight="1">
      <c r="A284" s="334"/>
      <c r="B284" s="49" t="s">
        <v>856</v>
      </c>
      <c r="C284" s="239" t="s">
        <v>1108</v>
      </c>
      <c r="D284" s="47"/>
    </row>
    <row r="285" spans="1:4" s="45" customFormat="1" ht="12.75" hidden="1" customHeight="1">
      <c r="A285" s="334"/>
      <c r="B285" s="49" t="s">
        <v>856</v>
      </c>
      <c r="C285" s="239" t="s">
        <v>1109</v>
      </c>
      <c r="D285" s="47"/>
    </row>
    <row r="286" spans="1:4" s="45" customFormat="1" ht="12.75" hidden="1" customHeight="1">
      <c r="A286" s="334"/>
      <c r="B286" s="49" t="s">
        <v>856</v>
      </c>
      <c r="C286" s="239" t="s">
        <v>1110</v>
      </c>
      <c r="D286" s="47"/>
    </row>
    <row r="287" spans="1:4" s="45" customFormat="1" ht="12.75" hidden="1" customHeight="1">
      <c r="A287" s="334"/>
      <c r="B287" s="49" t="s">
        <v>856</v>
      </c>
      <c r="C287" s="239" t="s">
        <v>1111</v>
      </c>
      <c r="D287" s="47"/>
    </row>
    <row r="288" spans="1:4" s="45" customFormat="1" ht="12.75" hidden="1" customHeight="1">
      <c r="A288" s="334"/>
      <c r="B288" s="49" t="s">
        <v>856</v>
      </c>
      <c r="C288" s="239" t="s">
        <v>1112</v>
      </c>
      <c r="D288" s="47"/>
    </row>
    <row r="289" spans="1:4" s="45" customFormat="1" ht="12.75" hidden="1" customHeight="1">
      <c r="A289" s="334"/>
      <c r="B289" s="49" t="s">
        <v>856</v>
      </c>
      <c r="C289" s="239" t="s">
        <v>1113</v>
      </c>
      <c r="D289" s="47"/>
    </row>
    <row r="290" spans="1:4" s="45" customFormat="1" ht="12.75" hidden="1" customHeight="1">
      <c r="A290" s="334"/>
      <c r="B290" s="49" t="s">
        <v>504</v>
      </c>
      <c r="C290" s="239" t="s">
        <v>1114</v>
      </c>
      <c r="D290" s="47"/>
    </row>
    <row r="291" spans="1:4" s="45" customFormat="1" ht="12.75" hidden="1" customHeight="1">
      <c r="A291" s="334"/>
      <c r="B291" s="49" t="s">
        <v>504</v>
      </c>
      <c r="C291" s="239" t="s">
        <v>1115</v>
      </c>
      <c r="D291" s="47"/>
    </row>
    <row r="292" spans="1:4" s="45" customFormat="1" ht="12.75" hidden="1" customHeight="1">
      <c r="A292" s="334"/>
      <c r="B292" s="49" t="s">
        <v>504</v>
      </c>
      <c r="C292" s="239" t="s">
        <v>1116</v>
      </c>
      <c r="D292" s="47"/>
    </row>
    <row r="293" spans="1:4" s="45" customFormat="1" ht="12.75" hidden="1" customHeight="1">
      <c r="A293" s="334"/>
      <c r="B293" s="49" t="s">
        <v>504</v>
      </c>
      <c r="C293" s="239" t="s">
        <v>463</v>
      </c>
      <c r="D293" s="47"/>
    </row>
    <row r="294" spans="1:4" s="45" customFormat="1" ht="12.75" hidden="1" customHeight="1">
      <c r="A294" s="334"/>
      <c r="B294" s="49" t="s">
        <v>504</v>
      </c>
      <c r="C294" s="239" t="s">
        <v>1117</v>
      </c>
      <c r="D294" s="47"/>
    </row>
    <row r="295" spans="1:4" s="45" customFormat="1" ht="12.75" hidden="1" customHeight="1">
      <c r="A295" s="334"/>
      <c r="B295" s="49" t="s">
        <v>504</v>
      </c>
      <c r="C295" s="239" t="s">
        <v>464</v>
      </c>
      <c r="D295" s="47"/>
    </row>
    <row r="296" spans="1:4" s="45" customFormat="1" ht="12.75" hidden="1" customHeight="1">
      <c r="A296" s="334"/>
      <c r="B296" s="49" t="s">
        <v>504</v>
      </c>
      <c r="C296" s="239" t="s">
        <v>465</v>
      </c>
      <c r="D296" s="47"/>
    </row>
    <row r="297" spans="1:4" s="45" customFormat="1" ht="12.75" hidden="1" customHeight="1">
      <c r="A297" s="334"/>
      <c r="B297" s="49" t="s">
        <v>504</v>
      </c>
      <c r="C297" s="239" t="s">
        <v>1118</v>
      </c>
      <c r="D297" s="47"/>
    </row>
    <row r="298" spans="1:4" s="45" customFormat="1" ht="12.75" hidden="1" customHeight="1">
      <c r="A298" s="334"/>
      <c r="B298" s="49" t="s">
        <v>504</v>
      </c>
      <c r="C298" s="239" t="s">
        <v>1119</v>
      </c>
      <c r="D298" s="47"/>
    </row>
    <row r="299" spans="1:4" s="45" customFormat="1" ht="12.75" hidden="1" customHeight="1">
      <c r="A299" s="334"/>
      <c r="B299" s="49" t="s">
        <v>504</v>
      </c>
      <c r="C299" s="239" t="s">
        <v>1120</v>
      </c>
      <c r="D299" s="47"/>
    </row>
    <row r="300" spans="1:4" s="45" customFormat="1" ht="12.75" hidden="1" customHeight="1">
      <c r="A300" s="334"/>
      <c r="B300" s="49" t="s">
        <v>504</v>
      </c>
      <c r="C300" s="239" t="s">
        <v>1121</v>
      </c>
      <c r="D300" s="47"/>
    </row>
    <row r="301" spans="1:4" s="45" customFormat="1" ht="12.75" hidden="1" customHeight="1">
      <c r="A301" s="334"/>
      <c r="B301" s="49" t="s">
        <v>504</v>
      </c>
      <c r="C301" s="239" t="s">
        <v>396</v>
      </c>
      <c r="D301" s="47"/>
    </row>
    <row r="302" spans="1:4" s="45" customFormat="1" ht="12.75" hidden="1" customHeight="1">
      <c r="A302" s="334"/>
      <c r="B302" s="49" t="s">
        <v>504</v>
      </c>
      <c r="C302" s="239" t="s">
        <v>1664</v>
      </c>
      <c r="D302" s="47"/>
    </row>
    <row r="303" spans="1:4" s="45" customFormat="1" ht="12.75" hidden="1" customHeight="1">
      <c r="A303" s="334"/>
      <c r="B303" s="49" t="s">
        <v>620</v>
      </c>
      <c r="C303" s="239" t="s">
        <v>397</v>
      </c>
      <c r="D303" s="47"/>
    </row>
    <row r="304" spans="1:4" s="45" customFormat="1" ht="12.75" hidden="1" customHeight="1">
      <c r="A304" s="334"/>
      <c r="B304" s="49" t="s">
        <v>620</v>
      </c>
      <c r="C304" s="239" t="s">
        <v>398</v>
      </c>
      <c r="D304" s="47"/>
    </row>
    <row r="305" spans="1:4" s="45" customFormat="1" ht="12.75" hidden="1" customHeight="1">
      <c r="A305" s="334"/>
      <c r="B305" s="49" t="s">
        <v>620</v>
      </c>
      <c r="C305" s="239" t="s">
        <v>399</v>
      </c>
      <c r="D305" s="47"/>
    </row>
    <row r="306" spans="1:4" s="45" customFormat="1" ht="12.75" hidden="1" customHeight="1">
      <c r="A306" s="334"/>
      <c r="B306" s="49" t="s">
        <v>620</v>
      </c>
      <c r="C306" s="239" t="s">
        <v>400</v>
      </c>
      <c r="D306" s="47"/>
    </row>
    <row r="307" spans="1:4" s="45" customFormat="1" ht="12.75" hidden="1" customHeight="1">
      <c r="A307" s="334"/>
      <c r="B307" s="49" t="s">
        <v>620</v>
      </c>
      <c r="C307" s="239" t="s">
        <v>401</v>
      </c>
      <c r="D307" s="47"/>
    </row>
    <row r="308" spans="1:4" s="45" customFormat="1" ht="12.75" hidden="1" customHeight="1">
      <c r="A308" s="334"/>
      <c r="B308" s="49" t="s">
        <v>620</v>
      </c>
      <c r="C308" s="238" t="s">
        <v>402</v>
      </c>
      <c r="D308" s="47"/>
    </row>
    <row r="309" spans="1:4" s="45" customFormat="1" ht="12.75" hidden="1" customHeight="1">
      <c r="A309" s="334"/>
      <c r="B309" s="49" t="s">
        <v>620</v>
      </c>
      <c r="C309" s="238" t="s">
        <v>403</v>
      </c>
      <c r="D309" s="47"/>
    </row>
    <row r="310" spans="1:4" s="45" customFormat="1" ht="12.75" hidden="1" customHeight="1">
      <c r="A310" s="334"/>
      <c r="B310" s="49" t="s">
        <v>620</v>
      </c>
      <c r="C310" s="238" t="s">
        <v>404</v>
      </c>
      <c r="D310" s="47"/>
    </row>
    <row r="311" spans="1:4" s="45" customFormat="1" ht="12.75" hidden="1" customHeight="1">
      <c r="A311" s="334"/>
      <c r="B311" s="49" t="s">
        <v>620</v>
      </c>
      <c r="C311" s="238" t="s">
        <v>405</v>
      </c>
      <c r="D311" s="47"/>
    </row>
    <row r="312" spans="1:4" s="45" customFormat="1" ht="12.75" hidden="1" customHeight="1">
      <c r="A312" s="334"/>
      <c r="B312" s="49" t="s">
        <v>620</v>
      </c>
      <c r="C312" s="238" t="s">
        <v>406</v>
      </c>
      <c r="D312" s="47"/>
    </row>
    <row r="313" spans="1:4" s="45" customFormat="1" ht="12.75" hidden="1" customHeight="1">
      <c r="A313" s="334"/>
      <c r="B313" s="49" t="s">
        <v>620</v>
      </c>
      <c r="C313" s="238" t="s">
        <v>407</v>
      </c>
      <c r="D313" s="47"/>
    </row>
    <row r="314" spans="1:4" s="45" customFormat="1" ht="12.75" hidden="1" customHeight="1">
      <c r="A314" s="334"/>
      <c r="B314" s="49" t="s">
        <v>620</v>
      </c>
      <c r="C314" s="238" t="s">
        <v>408</v>
      </c>
      <c r="D314" s="47"/>
    </row>
    <row r="315" spans="1:4" s="45" customFormat="1" ht="12.75" hidden="1" customHeight="1">
      <c r="A315" s="334"/>
      <c r="B315" s="49" t="s">
        <v>620</v>
      </c>
      <c r="C315" s="238" t="s">
        <v>409</v>
      </c>
      <c r="D315" s="47"/>
    </row>
    <row r="316" spans="1:4" s="45" customFormat="1" ht="12.75" hidden="1" customHeight="1">
      <c r="A316" s="334"/>
      <c r="B316" s="49" t="s">
        <v>620</v>
      </c>
      <c r="C316" s="238" t="s">
        <v>410</v>
      </c>
      <c r="D316" s="47"/>
    </row>
    <row r="317" spans="1:4" s="45" customFormat="1" ht="12.75" hidden="1" customHeight="1">
      <c r="A317" s="334"/>
      <c r="B317" s="49" t="s">
        <v>620</v>
      </c>
      <c r="C317" s="238" t="s">
        <v>411</v>
      </c>
      <c r="D317" s="47"/>
    </row>
    <row r="318" spans="1:4" s="45" customFormat="1" ht="12.75" hidden="1" customHeight="1">
      <c r="A318" s="334"/>
      <c r="B318" s="49" t="s">
        <v>620</v>
      </c>
      <c r="C318" s="238" t="s">
        <v>412</v>
      </c>
      <c r="D318" s="47"/>
    </row>
    <row r="319" spans="1:4" s="45" customFormat="1" ht="12.75" hidden="1" customHeight="1">
      <c r="A319" s="334"/>
      <c r="B319" s="49" t="s">
        <v>620</v>
      </c>
      <c r="C319" s="238" t="s">
        <v>413</v>
      </c>
      <c r="D319" s="47"/>
    </row>
    <row r="320" spans="1:4" s="45" customFormat="1" ht="12.75" hidden="1" customHeight="1">
      <c r="A320" s="334"/>
      <c r="B320" s="49" t="s">
        <v>621</v>
      </c>
      <c r="C320" s="239" t="s">
        <v>414</v>
      </c>
      <c r="D320" s="47"/>
    </row>
    <row r="321" spans="1:6" s="45" customFormat="1" ht="12.75" hidden="1" customHeight="1">
      <c r="A321" s="334"/>
      <c r="B321" s="49" t="s">
        <v>621</v>
      </c>
      <c r="C321" s="239" t="s">
        <v>211</v>
      </c>
      <c r="D321" s="47"/>
    </row>
    <row r="322" spans="1:6" s="45" customFormat="1" ht="12.75" hidden="1" customHeight="1">
      <c r="A322" s="334"/>
      <c r="B322" s="49" t="s">
        <v>621</v>
      </c>
      <c r="C322" s="239" t="s">
        <v>212</v>
      </c>
    </row>
    <row r="323" spans="1:6" s="45" customFormat="1" ht="12.75" hidden="1" customHeight="1">
      <c r="A323" s="334"/>
      <c r="B323" s="49" t="s">
        <v>621</v>
      </c>
      <c r="C323" s="239" t="s">
        <v>903</v>
      </c>
    </row>
    <row r="324" spans="1:6" s="45" customFormat="1" ht="12.75" hidden="1" customHeight="1">
      <c r="A324" s="334"/>
      <c r="B324" s="49" t="s">
        <v>622</v>
      </c>
      <c r="C324" s="239" t="s">
        <v>904</v>
      </c>
    </row>
    <row r="325" spans="1:6" s="45" customFormat="1" ht="12.75" hidden="1" customHeight="1">
      <c r="A325" s="334"/>
      <c r="B325" s="49" t="s">
        <v>622</v>
      </c>
      <c r="C325" s="239" t="s">
        <v>213</v>
      </c>
    </row>
    <row r="326" spans="1:6" s="45" customFormat="1" ht="12.75" hidden="1" customHeight="1">
      <c r="A326" s="334"/>
      <c r="B326" s="49" t="s">
        <v>505</v>
      </c>
      <c r="C326" s="239" t="s">
        <v>214</v>
      </c>
    </row>
    <row r="327" spans="1:6" ht="12.75" hidden="1" customHeight="1">
      <c r="A327" s="334"/>
      <c r="B327" s="49" t="s">
        <v>505</v>
      </c>
      <c r="C327" s="239" t="s">
        <v>215</v>
      </c>
      <c r="F327" s="45"/>
    </row>
    <row r="328" spans="1:6" ht="12.75" hidden="1" customHeight="1">
      <c r="A328" s="334"/>
      <c r="B328" s="49" t="s">
        <v>505</v>
      </c>
      <c r="C328" s="239" t="s">
        <v>216</v>
      </c>
      <c r="F328" s="45"/>
    </row>
    <row r="329" spans="1:6" ht="12.75" hidden="1" customHeight="1">
      <c r="A329" s="334"/>
      <c r="B329" s="49" t="s">
        <v>505</v>
      </c>
      <c r="C329" s="239" t="s">
        <v>217</v>
      </c>
      <c r="F329" s="45"/>
    </row>
    <row r="330" spans="1:6" ht="12.75" hidden="1" customHeight="1">
      <c r="A330" s="334"/>
      <c r="B330" s="49" t="s">
        <v>505</v>
      </c>
      <c r="C330" s="239" t="s">
        <v>218</v>
      </c>
      <c r="F330" s="45"/>
    </row>
    <row r="331" spans="1:6" ht="12.75" hidden="1" customHeight="1">
      <c r="A331" s="334"/>
      <c r="B331" s="49" t="s">
        <v>505</v>
      </c>
      <c r="C331" s="239" t="s">
        <v>219</v>
      </c>
      <c r="F331" s="45"/>
    </row>
    <row r="332" spans="1:6" hidden="1">
      <c r="A332" s="334"/>
      <c r="B332" s="49" t="s">
        <v>505</v>
      </c>
      <c r="C332" s="239" t="s">
        <v>220</v>
      </c>
      <c r="F332" s="45"/>
    </row>
    <row r="333" spans="1:6" hidden="1">
      <c r="A333" s="334"/>
      <c r="B333" s="49" t="s">
        <v>505</v>
      </c>
      <c r="C333" s="239" t="s">
        <v>221</v>
      </c>
      <c r="F333" s="45"/>
    </row>
    <row r="334" spans="1:6" hidden="1">
      <c r="A334" s="334"/>
      <c r="B334" s="49" t="s">
        <v>505</v>
      </c>
      <c r="C334" s="239" t="s">
        <v>222</v>
      </c>
      <c r="F334" s="45"/>
    </row>
    <row r="335" spans="1:6" hidden="1">
      <c r="A335" s="334"/>
      <c r="B335" s="49" t="s">
        <v>505</v>
      </c>
      <c r="C335" s="239" t="s">
        <v>223</v>
      </c>
      <c r="F335" s="45"/>
    </row>
    <row r="336" spans="1:6" hidden="1">
      <c r="A336" s="334"/>
      <c r="B336" s="49" t="s">
        <v>505</v>
      </c>
      <c r="C336" s="239" t="s">
        <v>224</v>
      </c>
      <c r="F336" s="45"/>
    </row>
    <row r="337" spans="1:6" hidden="1">
      <c r="A337" s="334"/>
      <c r="B337" s="49" t="s">
        <v>505</v>
      </c>
      <c r="C337" s="239" t="s">
        <v>225</v>
      </c>
      <c r="F337" s="45"/>
    </row>
    <row r="338" spans="1:6" hidden="1">
      <c r="A338" s="334"/>
      <c r="B338" s="49" t="s">
        <v>505</v>
      </c>
      <c r="C338" s="239" t="s">
        <v>226</v>
      </c>
      <c r="F338" s="45"/>
    </row>
    <row r="339" spans="1:6" hidden="1">
      <c r="A339" s="334"/>
      <c r="B339" s="49" t="s">
        <v>505</v>
      </c>
      <c r="C339" s="239" t="s">
        <v>227</v>
      </c>
    </row>
    <row r="340" spans="1:6" hidden="1">
      <c r="A340" s="334"/>
      <c r="B340" s="49" t="s">
        <v>505</v>
      </c>
      <c r="C340" s="239" t="s">
        <v>228</v>
      </c>
    </row>
    <row r="341" spans="1:6" hidden="1">
      <c r="A341" s="334"/>
      <c r="B341" s="49" t="s">
        <v>505</v>
      </c>
      <c r="C341" s="239" t="s">
        <v>229</v>
      </c>
    </row>
    <row r="342" spans="1:6" hidden="1">
      <c r="A342" s="334"/>
      <c r="B342" s="49" t="s">
        <v>505</v>
      </c>
      <c r="C342" s="239" t="s">
        <v>231</v>
      </c>
    </row>
    <row r="343" spans="1:6" hidden="1">
      <c r="A343" s="334"/>
      <c r="B343" s="49" t="s">
        <v>505</v>
      </c>
      <c r="C343" s="239" t="s">
        <v>232</v>
      </c>
    </row>
    <row r="344" spans="1:6" hidden="1">
      <c r="A344" s="334"/>
      <c r="B344" s="49" t="s">
        <v>505</v>
      </c>
      <c r="C344" s="239" t="s">
        <v>233</v>
      </c>
    </row>
    <row r="345" spans="1:6" hidden="1">
      <c r="A345" s="334"/>
      <c r="B345" s="49" t="s">
        <v>505</v>
      </c>
      <c r="C345" s="239" t="s">
        <v>234</v>
      </c>
    </row>
    <row r="346" spans="1:6" hidden="1">
      <c r="A346" s="334"/>
      <c r="B346" s="49" t="s">
        <v>505</v>
      </c>
      <c r="C346" s="239" t="s">
        <v>235</v>
      </c>
    </row>
    <row r="347" spans="1:6" hidden="1">
      <c r="A347" s="334"/>
      <c r="B347" s="49" t="s">
        <v>505</v>
      </c>
      <c r="C347" s="239" t="s">
        <v>236</v>
      </c>
    </row>
    <row r="348" spans="1:6" hidden="1">
      <c r="A348" s="334"/>
      <c r="B348" s="49" t="s">
        <v>505</v>
      </c>
      <c r="C348" s="239" t="s">
        <v>237</v>
      </c>
    </row>
    <row r="349" spans="1:6" hidden="1">
      <c r="A349" s="334"/>
      <c r="B349" s="49" t="s">
        <v>505</v>
      </c>
      <c r="C349" s="239" t="s">
        <v>905</v>
      </c>
    </row>
    <row r="350" spans="1:6" hidden="1">
      <c r="A350" s="334"/>
      <c r="B350" s="49" t="s">
        <v>505</v>
      </c>
      <c r="C350" s="239" t="s">
        <v>238</v>
      </c>
    </row>
    <row r="351" spans="1:6" hidden="1">
      <c r="A351" s="334"/>
      <c r="B351" s="49" t="s">
        <v>505</v>
      </c>
      <c r="C351" s="239" t="s">
        <v>239</v>
      </c>
    </row>
    <row r="352" spans="1:6" hidden="1">
      <c r="A352" s="334"/>
      <c r="B352" s="49" t="s">
        <v>505</v>
      </c>
      <c r="C352" s="239" t="s">
        <v>379</v>
      </c>
    </row>
    <row r="353" spans="1:3" hidden="1">
      <c r="A353" s="334"/>
      <c r="B353" s="49" t="s">
        <v>505</v>
      </c>
      <c r="C353" s="239" t="s">
        <v>380</v>
      </c>
    </row>
    <row r="354" spans="1:3" hidden="1">
      <c r="A354" s="334"/>
      <c r="B354" s="49" t="s">
        <v>505</v>
      </c>
      <c r="C354" s="239" t="s">
        <v>381</v>
      </c>
    </row>
    <row r="355" spans="1:3" hidden="1">
      <c r="A355" s="334"/>
      <c r="B355" s="49" t="s">
        <v>505</v>
      </c>
      <c r="C355" s="239" t="s">
        <v>382</v>
      </c>
    </row>
    <row r="356" spans="1:3" hidden="1">
      <c r="A356" s="334"/>
      <c r="B356" s="49" t="s">
        <v>505</v>
      </c>
      <c r="C356" s="239" t="s">
        <v>383</v>
      </c>
    </row>
    <row r="357" spans="1:3" hidden="1">
      <c r="A357" s="334"/>
      <c r="B357" s="49" t="s">
        <v>505</v>
      </c>
      <c r="C357" s="239" t="s">
        <v>384</v>
      </c>
    </row>
    <row r="358" spans="1:3" hidden="1">
      <c r="A358" s="334"/>
      <c r="B358" s="49" t="s">
        <v>505</v>
      </c>
      <c r="C358" s="239" t="s">
        <v>385</v>
      </c>
    </row>
    <row r="359" spans="1:3" hidden="1">
      <c r="A359" s="334"/>
      <c r="B359" s="49" t="s">
        <v>505</v>
      </c>
      <c r="C359" s="239" t="s">
        <v>386</v>
      </c>
    </row>
    <row r="360" spans="1:3" hidden="1">
      <c r="A360" s="338"/>
      <c r="B360" s="49" t="s">
        <v>505</v>
      </c>
      <c r="C360" s="239" t="s">
        <v>387</v>
      </c>
    </row>
    <row r="361" spans="1:3" hidden="1">
      <c r="A361" s="338"/>
      <c r="B361" s="49" t="s">
        <v>505</v>
      </c>
      <c r="C361" s="239" t="s">
        <v>388</v>
      </c>
    </row>
    <row r="362" spans="1:3" hidden="1">
      <c r="A362" s="338"/>
      <c r="B362" s="49" t="s">
        <v>505</v>
      </c>
      <c r="C362" s="239" t="s">
        <v>389</v>
      </c>
    </row>
    <row r="363" spans="1:3" hidden="1">
      <c r="A363" s="338"/>
      <c r="B363" s="49" t="s">
        <v>505</v>
      </c>
      <c r="C363" s="239" t="s">
        <v>1003</v>
      </c>
    </row>
    <row r="364" spans="1:3" hidden="1">
      <c r="A364" s="338"/>
      <c r="B364" s="49" t="s">
        <v>505</v>
      </c>
      <c r="C364" s="239" t="s">
        <v>1004</v>
      </c>
    </row>
    <row r="365" spans="1:3" hidden="1">
      <c r="B365" s="49" t="s">
        <v>505</v>
      </c>
      <c r="C365" s="239" t="s">
        <v>1005</v>
      </c>
    </row>
    <row r="366" spans="1:3" hidden="1">
      <c r="B366" s="49" t="s">
        <v>505</v>
      </c>
      <c r="C366" s="239" t="s">
        <v>1006</v>
      </c>
    </row>
    <row r="367" spans="1:3" hidden="1">
      <c r="B367" s="49" t="s">
        <v>505</v>
      </c>
      <c r="C367" s="239" t="s">
        <v>1007</v>
      </c>
    </row>
    <row r="368" spans="1:3" hidden="1">
      <c r="B368" s="49" t="s">
        <v>505</v>
      </c>
      <c r="C368" s="239" t="s">
        <v>1008</v>
      </c>
    </row>
    <row r="369" spans="2:3" hidden="1">
      <c r="B369" s="49" t="s">
        <v>505</v>
      </c>
      <c r="C369" s="239" t="s">
        <v>1009</v>
      </c>
    </row>
    <row r="370" spans="2:3" hidden="1">
      <c r="B370" s="49" t="s">
        <v>505</v>
      </c>
      <c r="C370" s="239" t="s">
        <v>1010</v>
      </c>
    </row>
    <row r="371" spans="2:3" hidden="1">
      <c r="B371" s="49" t="s">
        <v>505</v>
      </c>
      <c r="C371" s="239" t="s">
        <v>1011</v>
      </c>
    </row>
    <row r="372" spans="2:3" hidden="1">
      <c r="B372" s="49" t="s">
        <v>505</v>
      </c>
      <c r="C372" s="239" t="s">
        <v>1012</v>
      </c>
    </row>
    <row r="373" spans="2:3" hidden="1">
      <c r="B373" s="49" t="s">
        <v>505</v>
      </c>
      <c r="C373" s="239" t="s">
        <v>1013</v>
      </c>
    </row>
    <row r="374" spans="2:3" hidden="1">
      <c r="B374" s="283" t="s">
        <v>505</v>
      </c>
      <c r="C374" s="239" t="s">
        <v>1014</v>
      </c>
    </row>
    <row r="375" spans="2:3" hidden="1">
      <c r="B375" s="283" t="s">
        <v>505</v>
      </c>
      <c r="C375" s="239" t="s">
        <v>906</v>
      </c>
    </row>
    <row r="376" spans="2:3" hidden="1">
      <c r="B376" s="283" t="s">
        <v>505</v>
      </c>
      <c r="C376" s="239" t="s">
        <v>907</v>
      </c>
    </row>
    <row r="377" spans="2:3" hidden="1">
      <c r="B377" s="283">
        <v>30</v>
      </c>
      <c r="C377" s="239" t="s">
        <v>1728</v>
      </c>
    </row>
    <row r="378" spans="2:3" hidden="1">
      <c r="B378" s="283" t="s">
        <v>505</v>
      </c>
      <c r="C378" s="239" t="s">
        <v>908</v>
      </c>
    </row>
    <row r="379" spans="2:3" hidden="1">
      <c r="B379" s="283" t="s">
        <v>505</v>
      </c>
      <c r="C379" s="239" t="s">
        <v>181</v>
      </c>
    </row>
    <row r="380" spans="2:3" hidden="1">
      <c r="B380" s="283" t="s">
        <v>505</v>
      </c>
      <c r="C380" s="239" t="s">
        <v>1752</v>
      </c>
    </row>
    <row r="381" spans="2:3" hidden="1">
      <c r="B381" s="283" t="s">
        <v>506</v>
      </c>
      <c r="C381" s="239" t="s">
        <v>1015</v>
      </c>
    </row>
    <row r="382" spans="2:3" hidden="1">
      <c r="B382" s="283"/>
      <c r="C382" s="239"/>
    </row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68" r:id="rId4" name="CommandButton16">
          <controlPr locked="0" defaultSize="0" autoLine="0" r:id="rId5">
            <anchor moveWithCells="1">
              <from>
                <xdr:col>3</xdr:col>
                <xdr:colOff>638175</xdr:colOff>
                <xdr:row>18</xdr:row>
                <xdr:rowOff>142875</xdr:rowOff>
              </from>
              <to>
                <xdr:col>4</xdr:col>
                <xdr:colOff>466725</xdr:colOff>
                <xdr:row>20</xdr:row>
                <xdr:rowOff>152400</xdr:rowOff>
              </to>
            </anchor>
          </controlPr>
        </control>
      </mc:Choice>
      <mc:Fallback>
        <control shapeId="3168" r:id="rId4" name="CommandButton16"/>
      </mc:Fallback>
    </mc:AlternateContent>
    <mc:AlternateContent xmlns:mc="http://schemas.openxmlformats.org/markup-compatibility/2006">
      <mc:Choice Requires="x14">
        <control shapeId="3166" r:id="rId6" name="CommandButton14">
          <controlPr defaultSize="0" autoLine="0" r:id="rId7">
            <anchor moveWithCells="1">
              <from>
                <xdr:col>3</xdr:col>
                <xdr:colOff>638175</xdr:colOff>
                <xdr:row>21</xdr:row>
                <xdr:rowOff>76200</xdr:rowOff>
              </from>
              <to>
                <xdr:col>4</xdr:col>
                <xdr:colOff>457200</xdr:colOff>
                <xdr:row>23</xdr:row>
                <xdr:rowOff>76200</xdr:rowOff>
              </to>
            </anchor>
          </controlPr>
        </control>
      </mc:Choice>
      <mc:Fallback>
        <control shapeId="3166" r:id="rId6" name="CommandButton14"/>
      </mc:Fallback>
    </mc:AlternateContent>
    <mc:AlternateContent xmlns:mc="http://schemas.openxmlformats.org/markup-compatibility/2006">
      <mc:Choice Requires="x14">
        <control shapeId="3165" r:id="rId8" name="CommandButton13">
          <controlPr defaultSize="0" autoLine="0" r:id="rId9">
            <anchor moveWithCells="1">
              <from>
                <xdr:col>3</xdr:col>
                <xdr:colOff>638175</xdr:colOff>
                <xdr:row>16</xdr:row>
                <xdr:rowOff>171450</xdr:rowOff>
              </from>
              <to>
                <xdr:col>4</xdr:col>
                <xdr:colOff>457200</xdr:colOff>
                <xdr:row>18</xdr:row>
                <xdr:rowOff>47625</xdr:rowOff>
              </to>
            </anchor>
          </controlPr>
        </control>
      </mc:Choice>
      <mc:Fallback>
        <control shapeId="3165" r:id="rId8" name="CommandButton13"/>
      </mc:Fallback>
    </mc:AlternateContent>
    <mc:AlternateContent xmlns:mc="http://schemas.openxmlformats.org/markup-compatibility/2006">
      <mc:Choice Requires="x14">
        <control shapeId="3164" r:id="rId10" name="CommandButton12">
          <controlPr defaultSize="0" autoLine="0" r:id="rId11">
            <anchor moveWithCells="1">
              <from>
                <xdr:col>2</xdr:col>
                <xdr:colOff>923925</xdr:colOff>
                <xdr:row>24</xdr:row>
                <xdr:rowOff>9525</xdr:rowOff>
              </from>
              <to>
                <xdr:col>3</xdr:col>
                <xdr:colOff>285750</xdr:colOff>
                <xdr:row>26</xdr:row>
                <xdr:rowOff>9525</xdr:rowOff>
              </to>
            </anchor>
          </controlPr>
        </control>
      </mc:Choice>
      <mc:Fallback>
        <control shapeId="3164" r:id="rId10" name="CommandButton12"/>
      </mc:Fallback>
    </mc:AlternateContent>
    <mc:AlternateContent xmlns:mc="http://schemas.openxmlformats.org/markup-compatibility/2006">
      <mc:Choice Requires="x14">
        <control shapeId="3163" r:id="rId12" name="CommandButton11">
          <controlPr defaultSize="0" autoLine="0" r:id="rId13">
            <anchor moveWithCells="1">
              <from>
                <xdr:col>2</xdr:col>
                <xdr:colOff>923925</xdr:colOff>
                <xdr:row>21</xdr:row>
                <xdr:rowOff>85725</xdr:rowOff>
              </from>
              <to>
                <xdr:col>3</xdr:col>
                <xdr:colOff>285750</xdr:colOff>
                <xdr:row>23</xdr:row>
                <xdr:rowOff>85725</xdr:rowOff>
              </to>
            </anchor>
          </controlPr>
        </control>
      </mc:Choice>
      <mc:Fallback>
        <control shapeId="3163" r:id="rId12" name="CommandButton11"/>
      </mc:Fallback>
    </mc:AlternateContent>
    <mc:AlternateContent xmlns:mc="http://schemas.openxmlformats.org/markup-compatibility/2006">
      <mc:Choice Requires="x14">
        <control shapeId="3162" r:id="rId14" name="CommandButton2">
          <controlPr defaultSize="0" autoLine="0" r:id="rId15">
            <anchor moveWithCells="1">
              <from>
                <xdr:col>2</xdr:col>
                <xdr:colOff>923925</xdr:colOff>
                <xdr:row>18</xdr:row>
                <xdr:rowOff>152400</xdr:rowOff>
              </from>
              <to>
                <xdr:col>3</xdr:col>
                <xdr:colOff>285750</xdr:colOff>
                <xdr:row>20</xdr:row>
                <xdr:rowOff>152400</xdr:rowOff>
              </to>
            </anchor>
          </controlPr>
        </control>
      </mc:Choice>
      <mc:Fallback>
        <control shapeId="3162" r:id="rId14" name="CommandButton2"/>
      </mc:Fallback>
    </mc:AlternateContent>
    <mc:AlternateContent xmlns:mc="http://schemas.openxmlformats.org/markup-compatibility/2006">
      <mc:Choice Requires="x14">
        <control shapeId="3161" r:id="rId16" name="CommandButton8">
          <controlPr defaultSize="0" autoLine="0" r:id="rId17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16" name="CommandButton8"/>
      </mc:Fallback>
    </mc:AlternateContent>
    <mc:AlternateContent xmlns:mc="http://schemas.openxmlformats.org/markup-compatibility/2006">
      <mc:Choice Requires="x14">
        <control shapeId="3160" r:id="rId18" name="CommandButton7">
          <controlPr defaultSize="0" autoLine="0" r:id="rId19">
            <anchor moveWithCells="1">
              <from>
                <xdr:col>1</xdr:col>
                <xdr:colOff>895350</xdr:colOff>
                <xdr:row>24</xdr:row>
                <xdr:rowOff>19050</xdr:rowOff>
              </from>
              <to>
                <xdr:col>2</xdr:col>
                <xdr:colOff>342900</xdr:colOff>
                <xdr:row>26</xdr:row>
                <xdr:rowOff>19050</xdr:rowOff>
              </to>
            </anchor>
          </controlPr>
        </control>
      </mc:Choice>
      <mc:Fallback>
        <control shapeId="3160" r:id="rId18" name="CommandButton7"/>
      </mc:Fallback>
    </mc:AlternateContent>
    <mc:AlternateContent xmlns:mc="http://schemas.openxmlformats.org/markup-compatibility/2006">
      <mc:Choice Requires="x14">
        <control shapeId="3159" r:id="rId20" name="CommandButton6">
          <controlPr defaultSize="0" autoLine="0" r:id="rId21">
            <anchor moveWithCells="1">
              <from>
                <xdr:col>1</xdr:col>
                <xdr:colOff>895350</xdr:colOff>
                <xdr:row>21</xdr:row>
                <xdr:rowOff>76200</xdr:rowOff>
              </from>
              <to>
                <xdr:col>2</xdr:col>
                <xdr:colOff>342900</xdr:colOff>
                <xdr:row>23</xdr:row>
                <xdr:rowOff>76200</xdr:rowOff>
              </to>
            </anchor>
          </controlPr>
        </control>
      </mc:Choice>
      <mc:Fallback>
        <control shapeId="3159" r:id="rId20" name="CommandButton6"/>
      </mc:Fallback>
    </mc:AlternateContent>
    <mc:AlternateContent xmlns:mc="http://schemas.openxmlformats.org/markup-compatibility/2006">
      <mc:Choice Requires="x14">
        <control shapeId="3158" r:id="rId22" name="CommandButton1">
          <controlPr defaultSize="0" autoLine="0" r:id="rId23">
            <anchor moveWithCells="1">
              <from>
                <xdr:col>1</xdr:col>
                <xdr:colOff>895350</xdr:colOff>
                <xdr:row>18</xdr:row>
                <xdr:rowOff>142875</xdr:rowOff>
              </from>
              <to>
                <xdr:col>2</xdr:col>
                <xdr:colOff>342900</xdr:colOff>
                <xdr:row>20</xdr:row>
                <xdr:rowOff>142875</xdr:rowOff>
              </to>
            </anchor>
          </controlPr>
        </control>
      </mc:Choice>
      <mc:Fallback>
        <control shapeId="3158" r:id="rId22" name="CommandButton1"/>
      </mc:Fallback>
    </mc:AlternateContent>
    <mc:AlternateContent xmlns:mc="http://schemas.openxmlformats.org/markup-compatibility/2006">
      <mc:Choice Requires="x14">
        <control shapeId="3147" r:id="rId24" name="CommandButton10">
          <controlPr defaultSize="0" autoLine="0" r:id="rId25">
            <anchor moveWithCells="1">
              <from>
                <xdr:col>4</xdr:col>
                <xdr:colOff>1285875</xdr:colOff>
                <xdr:row>11</xdr:row>
                <xdr:rowOff>133350</xdr:rowOff>
              </from>
              <to>
                <xdr:col>5</xdr:col>
                <xdr:colOff>66675</xdr:colOff>
                <xdr:row>13</xdr:row>
                <xdr:rowOff>66675</xdr:rowOff>
              </to>
            </anchor>
          </controlPr>
        </control>
      </mc:Choice>
      <mc:Fallback>
        <control shapeId="3147" r:id="rId24" name="CommandButton10"/>
      </mc:Fallback>
    </mc:AlternateContent>
    <mc:AlternateContent xmlns:mc="http://schemas.openxmlformats.org/markup-compatibility/2006">
      <mc:Choice Requires="x14">
        <control shapeId="3146" r:id="rId26" name="CommandButton9">
          <controlPr defaultSize="0" autoLine="0" r:id="rId27">
            <anchor moveWithCells="1">
              <from>
                <xdr:col>4</xdr:col>
                <xdr:colOff>1285875</xdr:colOff>
                <xdr:row>9</xdr:row>
                <xdr:rowOff>0</xdr:rowOff>
              </from>
              <to>
                <xdr:col>5</xdr:col>
                <xdr:colOff>76200</xdr:colOff>
                <xdr:row>10</xdr:row>
                <xdr:rowOff>133350</xdr:rowOff>
              </to>
            </anchor>
          </controlPr>
        </control>
      </mc:Choice>
      <mc:Fallback>
        <control shapeId="3146" r:id="rId26" name="CommandButton9"/>
      </mc:Fallback>
    </mc:AlternateContent>
    <mc:AlternateContent xmlns:mc="http://schemas.openxmlformats.org/markup-compatibility/2006">
      <mc:Choice Requires="x14">
        <control shapeId="3142" r:id="rId28" name="CommandButton3">
          <controlPr defaultSize="0" autoLine="0" r:id="rId29">
            <anchor moveWithCells="1">
              <from>
                <xdr:col>1</xdr:col>
                <xdr:colOff>895350</xdr:colOff>
                <xdr:row>16</xdr:row>
                <xdr:rowOff>171450</xdr:rowOff>
              </from>
              <to>
                <xdr:col>2</xdr:col>
                <xdr:colOff>342900</xdr:colOff>
                <xdr:row>18</xdr:row>
                <xdr:rowOff>47625</xdr:rowOff>
              </to>
            </anchor>
          </controlPr>
        </control>
      </mc:Choice>
      <mc:Fallback>
        <control shapeId="3142" r:id="rId28" name="CommandButton3"/>
      </mc:Fallback>
    </mc:AlternateContent>
    <mc:AlternateContent xmlns:mc="http://schemas.openxmlformats.org/markup-compatibility/2006">
      <mc:Choice Requires="x14">
        <control shapeId="3135" r:id="rId30" name="Label8">
          <controlPr defaultSize="0" autoLine="0" r:id="rId31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30" name="Label8"/>
      </mc:Fallback>
    </mc:AlternateContent>
    <mc:AlternateContent xmlns:mc="http://schemas.openxmlformats.org/markup-compatibility/2006">
      <mc:Choice Requires="x14">
        <control shapeId="3134" r:id="rId32" name="Label7">
          <controlPr defaultSize="0" autoLine="0" autoPict="0" r:id="rId33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32" name="Label7"/>
      </mc:Fallback>
    </mc:AlternateContent>
    <mc:AlternateContent xmlns:mc="http://schemas.openxmlformats.org/markup-compatibility/2006">
      <mc:Choice Requires="x14">
        <control shapeId="3133" r:id="rId34" name="Label6">
          <controlPr defaultSize="0" autoLine="0" autoPict="0" r:id="rId35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34" name="Label6"/>
      </mc:Fallback>
    </mc:AlternateContent>
    <mc:AlternateContent xmlns:mc="http://schemas.openxmlformats.org/markup-compatibility/2006">
      <mc:Choice Requires="x14">
        <control shapeId="3132" r:id="rId36" name="Label5">
          <controlPr defaultSize="0" autoLine="0" autoPict="0" r:id="rId37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6" name="Label5"/>
      </mc:Fallback>
    </mc:AlternateContent>
    <mc:AlternateContent xmlns:mc="http://schemas.openxmlformats.org/markup-compatibility/2006">
      <mc:Choice Requires="x14">
        <control shapeId="3130" r:id="rId38" name="Label4">
          <controlPr defaultSize="0" autoLine="0" autoPict="0" r:id="rId3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8" name="Label4"/>
      </mc:Fallback>
    </mc:AlternateContent>
    <mc:AlternateContent xmlns:mc="http://schemas.openxmlformats.org/markup-compatibility/2006">
      <mc:Choice Requires="x14">
        <control shapeId="3084" r:id="rId40" name="Label3">
          <controlPr defaultSize="0" autoLine="0" r:id="rId41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40" name="Label3"/>
      </mc:Fallback>
    </mc:AlternateContent>
    <mc:AlternateContent xmlns:mc="http://schemas.openxmlformats.org/markup-compatibility/2006">
      <mc:Choice Requires="x14">
        <control shapeId="3083" r:id="rId42" name="ComboBox4">
          <controlPr locked="0" defaultSize="0" autoLine="0" autoPict="0" linkedCell="D29" listFillRange="D30:D37" r:id="rId43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42" name="ComboBox4"/>
      </mc:Fallback>
    </mc:AlternateContent>
    <mc:AlternateContent xmlns:mc="http://schemas.openxmlformats.org/markup-compatibility/2006">
      <mc:Choice Requires="x14">
        <control shapeId="3082" r:id="rId44" name="ComboBox3">
          <controlPr locked="0" defaultSize="0" autoLine="0" autoPict="0" linkedCell="A29" listFillRange="A30:A58" r:id="rId45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44" name="ComboBox3"/>
      </mc:Fallback>
    </mc:AlternateContent>
    <mc:AlternateContent xmlns:mc="http://schemas.openxmlformats.org/markup-compatibility/2006">
      <mc:Choice Requires="x14">
        <control shapeId="3081" r:id="rId46" name="CommandButton5">
          <controlPr locked="0" defaultSize="0" autoLine="0" r:id="rId47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46" name="CommandButton5"/>
      </mc:Fallback>
    </mc:AlternateContent>
    <mc:AlternateContent xmlns:mc="http://schemas.openxmlformats.org/markup-compatibility/2006">
      <mc:Choice Requires="x14">
        <control shapeId="3080" r:id="rId48" name="CommandButton4">
          <controlPr locked="0" defaultSize="0" autoLine="0" r:id="rId4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21</xdr:row>
                <xdr:rowOff>133350</xdr:rowOff>
              </to>
            </anchor>
          </controlPr>
        </control>
      </mc:Choice>
      <mc:Fallback>
        <control shapeId="3080" r:id="rId48" name="CommandButton4"/>
      </mc:Fallback>
    </mc:AlternateContent>
    <mc:AlternateContent xmlns:mc="http://schemas.openxmlformats.org/markup-compatibility/2006">
      <mc:Choice Requires="x14">
        <control shapeId="3074" r:id="rId50" name="Label2">
          <controlPr defaultSize="0" autoLine="0" autoPict="0" r:id="rId51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50" name="Label2"/>
      </mc:Fallback>
    </mc:AlternateContent>
    <mc:AlternateContent xmlns:mc="http://schemas.openxmlformats.org/markup-compatibility/2006">
      <mc:Choice Requires="x14">
        <control shapeId="3073" r:id="rId52" name="Label1">
          <controlPr defaultSize="0" autoLine="0" autoPict="0" r:id="rId53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52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324"/>
  <sheetViews>
    <sheetView showGridLines="0" showZeros="0" showOutlineSymbols="0" topLeftCell="A316" zoomScaleNormal="100" zoomScaleSheetLayoutView="124" workbookViewId="0">
      <selection activeCell="D112" sqref="D112"/>
    </sheetView>
  </sheetViews>
  <sheetFormatPr defaultRowHeight="12.75"/>
  <cols>
    <col min="1" max="1" width="8" style="428" customWidth="1"/>
    <col min="2" max="2" width="7.85546875" style="426" customWidth="1"/>
    <col min="3" max="3" width="60.42578125" style="426" customWidth="1"/>
    <col min="4" max="4" width="13.42578125" style="426" customWidth="1"/>
    <col min="5" max="5" width="14.5703125" style="426" customWidth="1"/>
    <col min="6" max="6" width="13" style="426" customWidth="1"/>
    <col min="7" max="7" width="11.7109375" style="426" customWidth="1"/>
    <col min="8" max="8" width="12.42578125" style="426" customWidth="1"/>
    <col min="9" max="16384" width="9.140625" style="426"/>
  </cols>
  <sheetData>
    <row r="1" spans="1:8">
      <c r="A1" s="425" t="s">
        <v>103</v>
      </c>
    </row>
    <row r="2" spans="1:8">
      <c r="A2" s="425" t="s">
        <v>609</v>
      </c>
    </row>
    <row r="3" spans="1:8">
      <c r="A3" s="425" t="s">
        <v>780</v>
      </c>
      <c r="D3" s="427"/>
      <c r="E3" s="427"/>
      <c r="F3" s="427"/>
      <c r="G3" s="427"/>
      <c r="H3" s="427" t="s">
        <v>1666</v>
      </c>
    </row>
    <row r="6" spans="1:8" ht="9" customHeight="1"/>
    <row r="7" spans="1:8">
      <c r="A7" s="429" t="s">
        <v>1754</v>
      </c>
      <c r="B7" s="418"/>
      <c r="C7" s="417"/>
      <c r="D7" s="417"/>
      <c r="E7" s="417"/>
      <c r="F7" s="417"/>
      <c r="G7" s="417"/>
    </row>
    <row r="8" spans="1:8" ht="18.75" customHeight="1">
      <c r="A8" s="429" t="s">
        <v>1753</v>
      </c>
      <c r="B8" s="418"/>
      <c r="C8" s="417"/>
      <c r="D8" s="417"/>
      <c r="E8" s="417"/>
      <c r="F8" s="417"/>
      <c r="G8" s="417"/>
    </row>
    <row r="9" spans="1:8" ht="9.75" customHeight="1">
      <c r="A9" s="419"/>
      <c r="B9" s="418"/>
      <c r="C9" s="421"/>
      <c r="D9" s="422"/>
      <c r="E9" s="422"/>
      <c r="F9" s="422"/>
      <c r="G9" s="422"/>
    </row>
    <row r="10" spans="1:8" ht="7.5" customHeight="1">
      <c r="A10" s="419"/>
      <c r="B10" s="418"/>
      <c r="C10" s="421"/>
      <c r="D10" s="420"/>
      <c r="E10" s="420"/>
      <c r="F10" s="420"/>
      <c r="G10" s="420"/>
    </row>
    <row r="11" spans="1:8" ht="6" customHeight="1">
      <c r="A11" s="419"/>
      <c r="B11" s="418"/>
      <c r="C11" s="417"/>
      <c r="D11" s="417"/>
      <c r="E11" s="417"/>
      <c r="F11" s="417"/>
      <c r="G11" s="417"/>
    </row>
    <row r="12" spans="1:8" ht="1.5" customHeight="1">
      <c r="A12" s="414"/>
      <c r="B12" s="415"/>
      <c r="C12" s="414"/>
      <c r="D12" s="413"/>
      <c r="E12" s="413"/>
      <c r="F12" s="413"/>
      <c r="G12" s="413"/>
    </row>
    <row r="13" spans="1:8" ht="4.5" customHeight="1">
      <c r="A13" s="416"/>
      <c r="B13" s="415"/>
      <c r="C13" s="414"/>
      <c r="D13" s="413"/>
      <c r="E13" s="413"/>
      <c r="F13" s="413"/>
      <c r="G13" s="413"/>
    </row>
    <row r="14" spans="1:8" ht="18.75">
      <c r="A14" s="412" t="s">
        <v>1665</v>
      </c>
      <c r="B14" s="412"/>
      <c r="C14" s="412"/>
      <c r="D14" s="412"/>
      <c r="E14" s="412"/>
      <c r="F14" s="412"/>
      <c r="G14" s="412"/>
    </row>
    <row r="15" spans="1:8" ht="19.5" customHeight="1">
      <c r="A15" s="411" t="s">
        <v>1734</v>
      </c>
      <c r="B15" s="430"/>
      <c r="C15" s="430"/>
      <c r="D15" s="430"/>
      <c r="E15" s="430"/>
      <c r="F15" s="430"/>
      <c r="G15" s="430"/>
    </row>
    <row r="16" spans="1:8" ht="36" customHeight="1">
      <c r="A16" s="431" t="s">
        <v>651</v>
      </c>
    </row>
    <row r="17" spans="1:8" ht="18" customHeight="1" thickBot="1">
      <c r="D17" s="432"/>
      <c r="E17" s="432"/>
      <c r="F17" s="432"/>
      <c r="G17" s="432"/>
      <c r="H17" s="349" t="s">
        <v>1668</v>
      </c>
    </row>
    <row r="18" spans="1:8" ht="24" customHeight="1">
      <c r="A18" s="571" t="s">
        <v>857</v>
      </c>
      <c r="B18" s="573" t="s">
        <v>858</v>
      </c>
      <c r="C18" s="573" t="s">
        <v>859</v>
      </c>
      <c r="D18" s="582" t="s">
        <v>1724</v>
      </c>
      <c r="E18" s="582" t="s">
        <v>1723</v>
      </c>
      <c r="F18" s="582" t="s">
        <v>1722</v>
      </c>
      <c r="G18" s="578" t="s">
        <v>1749</v>
      </c>
      <c r="H18" s="580" t="s">
        <v>1713</v>
      </c>
    </row>
    <row r="19" spans="1:8" ht="35.25" customHeight="1">
      <c r="A19" s="572"/>
      <c r="B19" s="574"/>
      <c r="C19" s="575"/>
      <c r="D19" s="583"/>
      <c r="E19" s="583"/>
      <c r="F19" s="583"/>
      <c r="G19" s="579"/>
      <c r="H19" s="581"/>
    </row>
    <row r="20" spans="1:8" ht="45" customHeight="1">
      <c r="A20" s="572"/>
      <c r="B20" s="574"/>
      <c r="C20" s="575"/>
      <c r="D20" s="583"/>
      <c r="E20" s="583"/>
      <c r="F20" s="583"/>
      <c r="G20" s="579"/>
      <c r="H20" s="581"/>
    </row>
    <row r="21" spans="1:8">
      <c r="A21" s="433">
        <v>1</v>
      </c>
      <c r="B21" s="434">
        <v>2</v>
      </c>
      <c r="C21" s="434">
        <v>3</v>
      </c>
      <c r="D21" s="435">
        <v>4</v>
      </c>
      <c r="E21" s="435">
        <v>5</v>
      </c>
      <c r="F21" s="435" t="s">
        <v>1157</v>
      </c>
      <c r="G21" s="435">
        <v>7</v>
      </c>
      <c r="H21" s="436" t="s">
        <v>1750</v>
      </c>
    </row>
    <row r="22" spans="1:8" ht="25.5">
      <c r="A22" s="437">
        <v>5001</v>
      </c>
      <c r="B22" s="434"/>
      <c r="C22" s="438" t="s">
        <v>1721</v>
      </c>
      <c r="D22" s="439">
        <f>D23</f>
        <v>333</v>
      </c>
      <c r="E22" s="439">
        <f>E23</f>
        <v>0</v>
      </c>
      <c r="F22" s="440">
        <f>F23</f>
        <v>333</v>
      </c>
      <c r="G22" s="439">
        <f>G23</f>
        <v>0</v>
      </c>
      <c r="H22" s="441">
        <f t="shared" ref="H22:H32" si="0">F22+G22</f>
        <v>333</v>
      </c>
    </row>
    <row r="23" spans="1:8" ht="26.25" customHeight="1">
      <c r="A23" s="437">
        <v>5002</v>
      </c>
      <c r="B23" s="434">
        <v>700000</v>
      </c>
      <c r="C23" s="438" t="s">
        <v>1488</v>
      </c>
      <c r="D23" s="439">
        <f>D24+D29</f>
        <v>333</v>
      </c>
      <c r="E23" s="439">
        <f>E24+E29</f>
        <v>0</v>
      </c>
      <c r="F23" s="440">
        <f>F24+F29</f>
        <v>333</v>
      </c>
      <c r="G23" s="439">
        <f>G24+G29</f>
        <v>0</v>
      </c>
      <c r="H23" s="441">
        <f t="shared" si="0"/>
        <v>333</v>
      </c>
    </row>
    <row r="24" spans="1:8" ht="26.25" customHeight="1">
      <c r="A24" s="433">
        <v>5094</v>
      </c>
      <c r="B24" s="434">
        <v>770000</v>
      </c>
      <c r="C24" s="438" t="s">
        <v>1500</v>
      </c>
      <c r="D24" s="439">
        <f>D25+D27</f>
        <v>0</v>
      </c>
      <c r="E24" s="439">
        <f>E25+E27</f>
        <v>0</v>
      </c>
      <c r="F24" s="440">
        <f>F25+F27</f>
        <v>0</v>
      </c>
      <c r="G24" s="439">
        <f>G25+G27</f>
        <v>0</v>
      </c>
      <c r="H24" s="441">
        <f t="shared" si="0"/>
        <v>0</v>
      </c>
    </row>
    <row r="25" spans="1:8" ht="24.75" customHeight="1">
      <c r="A25" s="433">
        <v>5095</v>
      </c>
      <c r="B25" s="434">
        <v>771000</v>
      </c>
      <c r="C25" s="438" t="s">
        <v>1501</v>
      </c>
      <c r="D25" s="439">
        <f>D26</f>
        <v>0</v>
      </c>
      <c r="E25" s="439">
        <f>E26</f>
        <v>0</v>
      </c>
      <c r="F25" s="440">
        <f>F26</f>
        <v>0</v>
      </c>
      <c r="G25" s="439">
        <f>G26</f>
        <v>0</v>
      </c>
      <c r="H25" s="441">
        <f t="shared" si="0"/>
        <v>0</v>
      </c>
    </row>
    <row r="26" spans="1:8">
      <c r="A26" s="442">
        <v>5096</v>
      </c>
      <c r="B26" s="443">
        <v>771100</v>
      </c>
      <c r="C26" s="444" t="s">
        <v>1059</v>
      </c>
      <c r="D26" s="445"/>
      <c r="E26" s="445"/>
      <c r="F26" s="446">
        <f>D26+E26</f>
        <v>0</v>
      </c>
      <c r="G26" s="445"/>
      <c r="H26" s="441">
        <f t="shared" si="0"/>
        <v>0</v>
      </c>
    </row>
    <row r="27" spans="1:8" ht="25.5">
      <c r="A27" s="433">
        <v>5097</v>
      </c>
      <c r="B27" s="434">
        <v>772000</v>
      </c>
      <c r="C27" s="438" t="s">
        <v>1502</v>
      </c>
      <c r="D27" s="439">
        <f>D28</f>
        <v>0</v>
      </c>
      <c r="E27" s="439">
        <f>E28</f>
        <v>0</v>
      </c>
      <c r="F27" s="440">
        <f>F28</f>
        <v>0</v>
      </c>
      <c r="G27" s="439">
        <f>G28</f>
        <v>0</v>
      </c>
      <c r="H27" s="441">
        <f t="shared" si="0"/>
        <v>0</v>
      </c>
    </row>
    <row r="28" spans="1:8">
      <c r="A28" s="442">
        <v>5098</v>
      </c>
      <c r="B28" s="443">
        <v>772100</v>
      </c>
      <c r="C28" s="444" t="s">
        <v>1060</v>
      </c>
      <c r="D28" s="445"/>
      <c r="E28" s="445"/>
      <c r="F28" s="446">
        <f>D28+E28</f>
        <v>0</v>
      </c>
      <c r="G28" s="445"/>
      <c r="H28" s="441">
        <f t="shared" si="0"/>
        <v>0</v>
      </c>
    </row>
    <row r="29" spans="1:8" ht="25.5">
      <c r="A29" s="433">
        <v>5099</v>
      </c>
      <c r="B29" s="434">
        <v>780000</v>
      </c>
      <c r="C29" s="438" t="s">
        <v>1503</v>
      </c>
      <c r="D29" s="439">
        <f t="shared" ref="D29:G30" si="1">D30</f>
        <v>333</v>
      </c>
      <c r="E29" s="439">
        <f t="shared" si="1"/>
        <v>0</v>
      </c>
      <c r="F29" s="440">
        <f t="shared" si="1"/>
        <v>333</v>
      </c>
      <c r="G29" s="439">
        <f t="shared" si="1"/>
        <v>0</v>
      </c>
      <c r="H29" s="441">
        <f t="shared" si="0"/>
        <v>333</v>
      </c>
    </row>
    <row r="30" spans="1:8" ht="25.5">
      <c r="A30" s="433">
        <v>5100</v>
      </c>
      <c r="B30" s="434">
        <v>781000</v>
      </c>
      <c r="C30" s="438" t="s">
        <v>1504</v>
      </c>
      <c r="D30" s="439">
        <f t="shared" si="1"/>
        <v>333</v>
      </c>
      <c r="E30" s="439">
        <f t="shared" si="1"/>
        <v>0</v>
      </c>
      <c r="F30" s="440">
        <f t="shared" si="1"/>
        <v>333</v>
      </c>
      <c r="G30" s="439">
        <f t="shared" si="1"/>
        <v>0</v>
      </c>
      <c r="H30" s="441">
        <f t="shared" si="0"/>
        <v>333</v>
      </c>
    </row>
    <row r="31" spans="1:8">
      <c r="A31" s="442">
        <v>5101</v>
      </c>
      <c r="B31" s="443">
        <v>781100</v>
      </c>
      <c r="C31" s="444" t="s">
        <v>666</v>
      </c>
      <c r="D31" s="445">
        <v>333</v>
      </c>
      <c r="E31" s="445"/>
      <c r="F31" s="446">
        <f>D31+E31</f>
        <v>333</v>
      </c>
      <c r="G31" s="445"/>
      <c r="H31" s="441">
        <f t="shared" si="0"/>
        <v>333</v>
      </c>
    </row>
    <row r="32" spans="1:8" ht="13.5" thickBot="1">
      <c r="A32" s="447">
        <v>5171</v>
      </c>
      <c r="B32" s="448"/>
      <c r="C32" s="449" t="s">
        <v>1720</v>
      </c>
      <c r="D32" s="450">
        <f>D22</f>
        <v>333</v>
      </c>
      <c r="E32" s="450">
        <f>E22</f>
        <v>0</v>
      </c>
      <c r="F32" s="451">
        <f>F22</f>
        <v>333</v>
      </c>
      <c r="G32" s="450">
        <f>G22</f>
        <v>0</v>
      </c>
      <c r="H32" s="452">
        <f t="shared" si="0"/>
        <v>333</v>
      </c>
    </row>
    <row r="33" spans="1:7">
      <c r="A33" s="453"/>
      <c r="B33" s="454"/>
      <c r="C33" s="454"/>
      <c r="D33" s="454"/>
      <c r="E33" s="454"/>
      <c r="F33" s="454"/>
      <c r="G33" s="454"/>
    </row>
    <row r="34" spans="1:7" ht="9" customHeight="1">
      <c r="A34" s="453"/>
      <c r="B34" s="454"/>
      <c r="C34" s="454"/>
      <c r="D34" s="454"/>
      <c r="E34" s="454"/>
      <c r="F34" s="454"/>
      <c r="G34" s="454"/>
    </row>
    <row r="35" spans="1:7">
      <c r="A35" s="431" t="s">
        <v>541</v>
      </c>
      <c r="B35" s="454"/>
      <c r="C35" s="454"/>
      <c r="D35" s="454"/>
      <c r="E35" s="454"/>
      <c r="F35" s="454"/>
      <c r="G35" s="454"/>
    </row>
    <row r="36" spans="1:7" ht="13.5" thickBot="1">
      <c r="A36" s="453"/>
      <c r="B36" s="454"/>
      <c r="C36" s="454"/>
      <c r="D36" s="454"/>
      <c r="E36" s="454"/>
      <c r="F36" s="454"/>
      <c r="G36" s="454"/>
    </row>
    <row r="37" spans="1:7" ht="30" customHeight="1">
      <c r="A37" s="571" t="s">
        <v>857</v>
      </c>
      <c r="B37" s="573" t="s">
        <v>858</v>
      </c>
      <c r="C37" s="573" t="s">
        <v>859</v>
      </c>
      <c r="D37" s="570" t="s">
        <v>1751</v>
      </c>
      <c r="E37" s="568"/>
      <c r="F37" s="455"/>
      <c r="G37" s="455"/>
    </row>
    <row r="38" spans="1:7" ht="26.25" customHeight="1">
      <c r="A38" s="576"/>
      <c r="B38" s="577"/>
      <c r="C38" s="577"/>
      <c r="D38" s="567"/>
      <c r="E38" s="569"/>
      <c r="F38" s="456"/>
      <c r="G38" s="456"/>
    </row>
    <row r="39" spans="1:7" ht="30" customHeight="1">
      <c r="A39" s="576"/>
      <c r="B39" s="577"/>
      <c r="C39" s="577"/>
      <c r="D39" s="567"/>
      <c r="E39" s="569"/>
      <c r="F39" s="456"/>
      <c r="G39" s="456"/>
    </row>
    <row r="40" spans="1:7">
      <c r="A40" s="433">
        <v>1</v>
      </c>
      <c r="B40" s="434">
        <v>2</v>
      </c>
      <c r="C40" s="434">
        <v>3</v>
      </c>
      <c r="D40" s="436">
        <v>4</v>
      </c>
      <c r="E40" s="457"/>
      <c r="F40" s="458"/>
      <c r="G40" s="458"/>
    </row>
    <row r="41" spans="1:7" ht="25.5">
      <c r="A41" s="459">
        <v>5172</v>
      </c>
      <c r="B41" s="434"/>
      <c r="C41" s="438" t="s">
        <v>1532</v>
      </c>
      <c r="D41" s="441">
        <f>D42+D222</f>
        <v>333</v>
      </c>
      <c r="E41" s="460"/>
      <c r="F41" s="461"/>
      <c r="G41" s="461"/>
    </row>
    <row r="42" spans="1:7" ht="25.5">
      <c r="A42" s="459">
        <v>5173</v>
      </c>
      <c r="B42" s="434">
        <v>400000</v>
      </c>
      <c r="C42" s="438" t="s">
        <v>1533</v>
      </c>
      <c r="D42" s="441">
        <f>D43+D65+D114+D129+D157+D170+D186+D201</f>
        <v>333</v>
      </c>
      <c r="E42" s="460"/>
      <c r="F42" s="461"/>
      <c r="G42" s="461"/>
    </row>
    <row r="43" spans="1:7" ht="25.5">
      <c r="A43" s="459">
        <v>5174</v>
      </c>
      <c r="B43" s="434">
        <v>410000</v>
      </c>
      <c r="C43" s="438" t="s">
        <v>1534</v>
      </c>
      <c r="D43" s="441">
        <f>D44+D46+D50+D52+D57+D59+D61+D63</f>
        <v>0</v>
      </c>
      <c r="E43" s="460"/>
      <c r="F43" s="461"/>
      <c r="G43" s="461"/>
    </row>
    <row r="44" spans="1:7">
      <c r="A44" s="459">
        <v>5175</v>
      </c>
      <c r="B44" s="434">
        <v>411000</v>
      </c>
      <c r="C44" s="438" t="s">
        <v>1535</v>
      </c>
      <c r="D44" s="441">
        <f>D45</f>
        <v>0</v>
      </c>
      <c r="E44" s="460"/>
      <c r="F44" s="461"/>
      <c r="G44" s="461"/>
    </row>
    <row r="45" spans="1:7">
      <c r="A45" s="462">
        <v>5176</v>
      </c>
      <c r="B45" s="443">
        <v>411100</v>
      </c>
      <c r="C45" s="444" t="s">
        <v>579</v>
      </c>
      <c r="D45" s="463"/>
      <c r="E45" s="464"/>
      <c r="F45" s="465"/>
      <c r="G45" s="465"/>
    </row>
    <row r="46" spans="1:7" ht="25.5">
      <c r="A46" s="459">
        <v>5177</v>
      </c>
      <c r="B46" s="434">
        <v>412000</v>
      </c>
      <c r="C46" s="438" t="s">
        <v>1536</v>
      </c>
      <c r="D46" s="441">
        <f>SUM(D47:D49)</f>
        <v>0</v>
      </c>
      <c r="E46" s="460"/>
      <c r="F46" s="461"/>
      <c r="G46" s="461"/>
    </row>
    <row r="47" spans="1:7">
      <c r="A47" s="462">
        <v>5178</v>
      </c>
      <c r="B47" s="443">
        <v>412100</v>
      </c>
      <c r="C47" s="444" t="s">
        <v>1537</v>
      </c>
      <c r="D47" s="463"/>
      <c r="E47" s="464"/>
      <c r="F47" s="465"/>
      <c r="G47" s="465"/>
    </row>
    <row r="48" spans="1:7">
      <c r="A48" s="462">
        <v>5179</v>
      </c>
      <c r="B48" s="443">
        <v>412200</v>
      </c>
      <c r="C48" s="444" t="s">
        <v>19</v>
      </c>
      <c r="D48" s="463"/>
      <c r="E48" s="464"/>
      <c r="F48" s="465"/>
      <c r="G48" s="465"/>
    </row>
    <row r="49" spans="1:7">
      <c r="A49" s="462">
        <v>5180</v>
      </c>
      <c r="B49" s="443">
        <v>412300</v>
      </c>
      <c r="C49" s="444" t="s">
        <v>20</v>
      </c>
      <c r="D49" s="463"/>
      <c r="E49" s="464"/>
      <c r="F49" s="465"/>
      <c r="G49" s="465"/>
    </row>
    <row r="50" spans="1:7">
      <c r="A50" s="459">
        <v>5181</v>
      </c>
      <c r="B50" s="434">
        <v>413000</v>
      </c>
      <c r="C50" s="438" t="s">
        <v>1538</v>
      </c>
      <c r="D50" s="441">
        <f>D51</f>
        <v>0</v>
      </c>
      <c r="E50" s="460"/>
      <c r="F50" s="461"/>
      <c r="G50" s="461"/>
    </row>
    <row r="51" spans="1:7">
      <c r="A51" s="462">
        <v>5182</v>
      </c>
      <c r="B51" s="443">
        <v>413100</v>
      </c>
      <c r="C51" s="444" t="s">
        <v>21</v>
      </c>
      <c r="D51" s="463"/>
      <c r="E51" s="464"/>
      <c r="F51" s="465"/>
      <c r="G51" s="465"/>
    </row>
    <row r="52" spans="1:7">
      <c r="A52" s="459">
        <v>5183</v>
      </c>
      <c r="B52" s="434">
        <v>414000</v>
      </c>
      <c r="C52" s="438" t="s">
        <v>1539</v>
      </c>
      <c r="D52" s="441">
        <f>SUM(D53:D56)</f>
        <v>0</v>
      </c>
      <c r="E52" s="460"/>
      <c r="F52" s="461"/>
      <c r="G52" s="461"/>
    </row>
    <row r="53" spans="1:7">
      <c r="A53" s="462">
        <v>5184</v>
      </c>
      <c r="B53" s="443">
        <v>414100</v>
      </c>
      <c r="C53" s="444" t="s">
        <v>580</v>
      </c>
      <c r="D53" s="463"/>
      <c r="E53" s="464"/>
      <c r="F53" s="465"/>
      <c r="G53" s="465"/>
    </row>
    <row r="54" spans="1:7">
      <c r="A54" s="462">
        <v>5185</v>
      </c>
      <c r="B54" s="443">
        <v>414200</v>
      </c>
      <c r="C54" s="444" t="s">
        <v>11</v>
      </c>
      <c r="D54" s="463"/>
      <c r="E54" s="464"/>
      <c r="F54" s="465"/>
      <c r="G54" s="465"/>
    </row>
    <row r="55" spans="1:7">
      <c r="A55" s="462">
        <v>5186</v>
      </c>
      <c r="B55" s="443">
        <v>414300</v>
      </c>
      <c r="C55" s="444" t="s">
        <v>12</v>
      </c>
      <c r="D55" s="463"/>
      <c r="E55" s="464"/>
      <c r="F55" s="465"/>
      <c r="G55" s="465"/>
    </row>
    <row r="56" spans="1:7" ht="25.5">
      <c r="A56" s="462">
        <v>5187</v>
      </c>
      <c r="B56" s="443">
        <v>414400</v>
      </c>
      <c r="C56" s="444" t="s">
        <v>973</v>
      </c>
      <c r="D56" s="463"/>
      <c r="E56" s="464"/>
      <c r="F56" s="465"/>
      <c r="G56" s="465"/>
    </row>
    <row r="57" spans="1:7">
      <c r="A57" s="459">
        <v>5188</v>
      </c>
      <c r="B57" s="434">
        <v>415000</v>
      </c>
      <c r="C57" s="438" t="s">
        <v>1540</v>
      </c>
      <c r="D57" s="441">
        <f>D58</f>
        <v>0</v>
      </c>
      <c r="E57" s="460"/>
      <c r="F57" s="461"/>
      <c r="G57" s="461"/>
    </row>
    <row r="58" spans="1:7">
      <c r="A58" s="462">
        <v>5189</v>
      </c>
      <c r="B58" s="443">
        <v>415100</v>
      </c>
      <c r="C58" s="444" t="s">
        <v>974</v>
      </c>
      <c r="D58" s="463"/>
      <c r="E58" s="464"/>
      <c r="F58" s="465"/>
      <c r="G58" s="465"/>
    </row>
    <row r="59" spans="1:7">
      <c r="A59" s="459">
        <v>5190</v>
      </c>
      <c r="B59" s="434">
        <v>416000</v>
      </c>
      <c r="C59" s="438" t="s">
        <v>1541</v>
      </c>
      <c r="D59" s="441">
        <f>D60</f>
        <v>0</v>
      </c>
      <c r="E59" s="460"/>
      <c r="F59" s="461"/>
      <c r="G59" s="461"/>
    </row>
    <row r="60" spans="1:7">
      <c r="A60" s="462">
        <v>5191</v>
      </c>
      <c r="B60" s="443">
        <v>416100</v>
      </c>
      <c r="C60" s="444" t="s">
        <v>975</v>
      </c>
      <c r="D60" s="463"/>
      <c r="E60" s="464"/>
      <c r="F60" s="465"/>
      <c r="G60" s="465"/>
    </row>
    <row r="61" spans="1:7">
      <c r="A61" s="459">
        <v>5192</v>
      </c>
      <c r="B61" s="434">
        <v>417000</v>
      </c>
      <c r="C61" s="438" t="s">
        <v>1542</v>
      </c>
      <c r="D61" s="441">
        <f>D62</f>
        <v>0</v>
      </c>
      <c r="E61" s="460"/>
      <c r="F61" s="461"/>
      <c r="G61" s="461"/>
    </row>
    <row r="62" spans="1:7">
      <c r="A62" s="462">
        <v>5193</v>
      </c>
      <c r="B62" s="443">
        <v>417100</v>
      </c>
      <c r="C62" s="444" t="s">
        <v>14</v>
      </c>
      <c r="D62" s="463"/>
      <c r="E62" s="464"/>
      <c r="F62" s="465"/>
      <c r="G62" s="465"/>
    </row>
    <row r="63" spans="1:7">
      <c r="A63" s="459">
        <v>5194</v>
      </c>
      <c r="B63" s="434">
        <v>418000</v>
      </c>
      <c r="C63" s="438" t="s">
        <v>1543</v>
      </c>
      <c r="D63" s="441">
        <f>D64</f>
        <v>0</v>
      </c>
      <c r="E63" s="460"/>
      <c r="F63" s="461"/>
      <c r="G63" s="461"/>
    </row>
    <row r="64" spans="1:7">
      <c r="A64" s="462">
        <v>5195</v>
      </c>
      <c r="B64" s="443">
        <v>418100</v>
      </c>
      <c r="C64" s="444" t="s">
        <v>13</v>
      </c>
      <c r="D64" s="463"/>
      <c r="E64" s="464"/>
      <c r="F64" s="465"/>
      <c r="G64" s="465"/>
    </row>
    <row r="65" spans="1:7" ht="25.5">
      <c r="A65" s="459">
        <v>5196</v>
      </c>
      <c r="B65" s="434">
        <v>420000</v>
      </c>
      <c r="C65" s="438" t="s">
        <v>1544</v>
      </c>
      <c r="D65" s="441">
        <f>D66+D78+D84+D93+D101+D104</f>
        <v>333</v>
      </c>
      <c r="E65" s="460"/>
      <c r="F65" s="461"/>
      <c r="G65" s="461"/>
    </row>
    <row r="66" spans="1:7">
      <c r="A66" s="459">
        <v>5197</v>
      </c>
      <c r="B66" s="434">
        <v>421000</v>
      </c>
      <c r="C66" s="438" t="s">
        <v>1545</v>
      </c>
      <c r="D66" s="441">
        <f>SUM(D67:D77)</f>
        <v>0</v>
      </c>
      <c r="E66" s="460"/>
      <c r="F66" s="461"/>
      <c r="G66" s="461"/>
    </row>
    <row r="67" spans="1:7">
      <c r="A67" s="462">
        <v>5198</v>
      </c>
      <c r="B67" s="443">
        <v>421100</v>
      </c>
      <c r="C67" s="444" t="s">
        <v>15</v>
      </c>
      <c r="D67" s="463"/>
      <c r="E67" s="464"/>
      <c r="F67" s="465"/>
      <c r="G67" s="465"/>
    </row>
    <row r="68" spans="1:7">
      <c r="A68" s="462">
        <v>5199</v>
      </c>
      <c r="B68" s="443">
        <v>421200</v>
      </c>
      <c r="C68" s="444" t="s">
        <v>16</v>
      </c>
      <c r="D68" s="463"/>
      <c r="E68" s="464"/>
      <c r="F68" s="465"/>
      <c r="G68" s="465"/>
    </row>
    <row r="69" spans="1:7" ht="21.75" customHeight="1">
      <c r="A69" s="572" t="s">
        <v>857</v>
      </c>
      <c r="B69" s="574" t="s">
        <v>858</v>
      </c>
      <c r="C69" s="574" t="s">
        <v>859</v>
      </c>
      <c r="D69" s="566" t="s">
        <v>1751</v>
      </c>
      <c r="E69" s="568"/>
      <c r="F69" s="455"/>
      <c r="G69" s="455"/>
    </row>
    <row r="70" spans="1:7" ht="29.25" customHeight="1">
      <c r="A70" s="576"/>
      <c r="B70" s="577"/>
      <c r="C70" s="577"/>
      <c r="D70" s="567"/>
      <c r="E70" s="569"/>
      <c r="F70" s="456"/>
      <c r="G70" s="456"/>
    </row>
    <row r="71" spans="1:7" ht="29.25" customHeight="1">
      <c r="A71" s="576"/>
      <c r="B71" s="577"/>
      <c r="C71" s="577"/>
      <c r="D71" s="567"/>
      <c r="E71" s="569"/>
      <c r="F71" s="456"/>
      <c r="G71" s="456"/>
    </row>
    <row r="72" spans="1:7">
      <c r="A72" s="433">
        <v>1</v>
      </c>
      <c r="B72" s="434">
        <v>2</v>
      </c>
      <c r="C72" s="434">
        <v>3</v>
      </c>
      <c r="D72" s="466" t="s">
        <v>628</v>
      </c>
      <c r="E72" s="467"/>
      <c r="F72" s="468"/>
      <c r="G72" s="468"/>
    </row>
    <row r="73" spans="1:7">
      <c r="A73" s="462">
        <v>5200</v>
      </c>
      <c r="B73" s="443">
        <v>421300</v>
      </c>
      <c r="C73" s="444" t="s">
        <v>17</v>
      </c>
      <c r="D73" s="463"/>
      <c r="E73" s="464"/>
      <c r="F73" s="465"/>
      <c r="G73" s="465"/>
    </row>
    <row r="74" spans="1:7">
      <c r="A74" s="462">
        <v>5201</v>
      </c>
      <c r="B74" s="443">
        <v>421400</v>
      </c>
      <c r="C74" s="444" t="s">
        <v>93</v>
      </c>
      <c r="D74" s="463"/>
      <c r="E74" s="464"/>
      <c r="F74" s="465"/>
      <c r="G74" s="465"/>
    </row>
    <row r="75" spans="1:7">
      <c r="A75" s="462">
        <v>5202</v>
      </c>
      <c r="B75" s="443">
        <v>421500</v>
      </c>
      <c r="C75" s="444" t="s">
        <v>94</v>
      </c>
      <c r="D75" s="463"/>
      <c r="E75" s="464"/>
      <c r="F75" s="465"/>
      <c r="G75" s="465"/>
    </row>
    <row r="76" spans="1:7">
      <c r="A76" s="462">
        <v>5203</v>
      </c>
      <c r="B76" s="443">
        <v>421600</v>
      </c>
      <c r="C76" s="444" t="s">
        <v>95</v>
      </c>
      <c r="D76" s="463"/>
      <c r="E76" s="464"/>
      <c r="F76" s="465"/>
      <c r="G76" s="465"/>
    </row>
    <row r="77" spans="1:7">
      <c r="A77" s="462">
        <v>5204</v>
      </c>
      <c r="B77" s="443">
        <v>421900</v>
      </c>
      <c r="C77" s="444" t="s">
        <v>921</v>
      </c>
      <c r="D77" s="463"/>
      <c r="E77" s="464"/>
      <c r="F77" s="465"/>
      <c r="G77" s="465"/>
    </row>
    <row r="78" spans="1:7">
      <c r="A78" s="459">
        <v>5205</v>
      </c>
      <c r="B78" s="434">
        <v>422000</v>
      </c>
      <c r="C78" s="438" t="s">
        <v>1546</v>
      </c>
      <c r="D78" s="441">
        <f>SUM(D79:D83)</f>
        <v>0</v>
      </c>
      <c r="E78" s="460"/>
      <c r="F78" s="461"/>
      <c r="G78" s="461"/>
    </row>
    <row r="79" spans="1:7">
      <c r="A79" s="462">
        <v>5206</v>
      </c>
      <c r="B79" s="443">
        <v>422100</v>
      </c>
      <c r="C79" s="444" t="s">
        <v>9</v>
      </c>
      <c r="D79" s="463"/>
      <c r="E79" s="464"/>
      <c r="F79" s="465"/>
      <c r="G79" s="465"/>
    </row>
    <row r="80" spans="1:7">
      <c r="A80" s="462">
        <v>5207</v>
      </c>
      <c r="B80" s="443">
        <v>422200</v>
      </c>
      <c r="C80" s="444" t="s">
        <v>473</v>
      </c>
      <c r="D80" s="463"/>
      <c r="E80" s="464"/>
      <c r="F80" s="465"/>
      <c r="G80" s="465"/>
    </row>
    <row r="81" spans="1:7">
      <c r="A81" s="462">
        <v>5208</v>
      </c>
      <c r="B81" s="443">
        <v>422300</v>
      </c>
      <c r="C81" s="444" t="s">
        <v>474</v>
      </c>
      <c r="D81" s="463"/>
      <c r="E81" s="464"/>
      <c r="F81" s="465"/>
      <c r="G81" s="465"/>
    </row>
    <row r="82" spans="1:7">
      <c r="A82" s="462">
        <v>5209</v>
      </c>
      <c r="B82" s="443">
        <v>422400</v>
      </c>
      <c r="C82" s="444" t="s">
        <v>976</v>
      </c>
      <c r="D82" s="463"/>
      <c r="E82" s="464"/>
      <c r="F82" s="465"/>
      <c r="G82" s="465"/>
    </row>
    <row r="83" spans="1:7">
      <c r="A83" s="462">
        <v>5210</v>
      </c>
      <c r="B83" s="443">
        <v>422900</v>
      </c>
      <c r="C83" s="444" t="s">
        <v>475</v>
      </c>
      <c r="D83" s="463"/>
      <c r="E83" s="464"/>
      <c r="F83" s="465"/>
      <c r="G83" s="465"/>
    </row>
    <row r="84" spans="1:7">
      <c r="A84" s="459">
        <v>5211</v>
      </c>
      <c r="B84" s="434">
        <v>423000</v>
      </c>
      <c r="C84" s="438" t="s">
        <v>1547</v>
      </c>
      <c r="D84" s="441">
        <f>SUM(D85:D92)</f>
        <v>0</v>
      </c>
      <c r="E84" s="460"/>
      <c r="F84" s="461"/>
      <c r="G84" s="461"/>
    </row>
    <row r="85" spans="1:7">
      <c r="A85" s="462">
        <v>5212</v>
      </c>
      <c r="B85" s="443">
        <v>423100</v>
      </c>
      <c r="C85" s="444" t="s">
        <v>476</v>
      </c>
      <c r="D85" s="463"/>
      <c r="E85" s="464"/>
      <c r="F85" s="465"/>
      <c r="G85" s="465"/>
    </row>
    <row r="86" spans="1:7">
      <c r="A86" s="462">
        <v>5213</v>
      </c>
      <c r="B86" s="443">
        <v>423200</v>
      </c>
      <c r="C86" s="444" t="s">
        <v>477</v>
      </c>
      <c r="D86" s="463"/>
      <c r="E86" s="464"/>
      <c r="F86" s="465"/>
      <c r="G86" s="465"/>
    </row>
    <row r="87" spans="1:7">
      <c r="A87" s="462">
        <v>5214</v>
      </c>
      <c r="B87" s="443">
        <v>423300</v>
      </c>
      <c r="C87" s="444" t="s">
        <v>478</v>
      </c>
      <c r="D87" s="463"/>
      <c r="E87" s="464"/>
      <c r="F87" s="465"/>
      <c r="G87" s="465"/>
    </row>
    <row r="88" spans="1:7">
      <c r="A88" s="462">
        <v>5215</v>
      </c>
      <c r="B88" s="443">
        <v>423400</v>
      </c>
      <c r="C88" s="444" t="s">
        <v>1017</v>
      </c>
      <c r="D88" s="463"/>
      <c r="E88" s="464"/>
      <c r="F88" s="465"/>
      <c r="G88" s="465"/>
    </row>
    <row r="89" spans="1:7">
      <c r="A89" s="462">
        <v>5216</v>
      </c>
      <c r="B89" s="443">
        <v>423500</v>
      </c>
      <c r="C89" s="444" t="s">
        <v>523</v>
      </c>
      <c r="D89" s="463"/>
      <c r="E89" s="464"/>
      <c r="F89" s="465"/>
      <c r="G89" s="465"/>
    </row>
    <row r="90" spans="1:7">
      <c r="A90" s="462">
        <v>5217</v>
      </c>
      <c r="B90" s="443">
        <v>423600</v>
      </c>
      <c r="C90" s="444" t="s">
        <v>1035</v>
      </c>
      <c r="D90" s="463"/>
      <c r="E90" s="464"/>
      <c r="F90" s="465"/>
      <c r="G90" s="465"/>
    </row>
    <row r="91" spans="1:7">
      <c r="A91" s="462">
        <v>5218</v>
      </c>
      <c r="B91" s="443">
        <v>423700</v>
      </c>
      <c r="C91" s="444" t="s">
        <v>1036</v>
      </c>
      <c r="D91" s="463"/>
      <c r="E91" s="464"/>
      <c r="F91" s="465"/>
      <c r="G91" s="465"/>
    </row>
    <row r="92" spans="1:7">
      <c r="A92" s="462">
        <v>5219</v>
      </c>
      <c r="B92" s="443">
        <v>423900</v>
      </c>
      <c r="C92" s="444" t="s">
        <v>1037</v>
      </c>
      <c r="D92" s="463"/>
      <c r="E92" s="464"/>
      <c r="F92" s="465"/>
      <c r="G92" s="465"/>
    </row>
    <row r="93" spans="1:7">
      <c r="A93" s="459">
        <v>5220</v>
      </c>
      <c r="B93" s="434">
        <v>424000</v>
      </c>
      <c r="C93" s="438" t="s">
        <v>1548</v>
      </c>
      <c r="D93" s="441">
        <f>SUM(D94:D100)</f>
        <v>0</v>
      </c>
      <c r="E93" s="460"/>
      <c r="F93" s="461"/>
      <c r="G93" s="461"/>
    </row>
    <row r="94" spans="1:7">
      <c r="A94" s="462">
        <v>5221</v>
      </c>
      <c r="B94" s="443">
        <v>424100</v>
      </c>
      <c r="C94" s="444" t="s">
        <v>1038</v>
      </c>
      <c r="D94" s="463"/>
      <c r="E94" s="464"/>
      <c r="F94" s="465"/>
      <c r="G94" s="465"/>
    </row>
    <row r="95" spans="1:7">
      <c r="A95" s="462">
        <v>5222</v>
      </c>
      <c r="B95" s="443">
        <v>424200</v>
      </c>
      <c r="C95" s="444" t="s">
        <v>1039</v>
      </c>
      <c r="D95" s="463"/>
      <c r="E95" s="464"/>
      <c r="F95" s="465"/>
      <c r="G95" s="465"/>
    </row>
    <row r="96" spans="1:7">
      <c r="A96" s="462">
        <v>5223</v>
      </c>
      <c r="B96" s="443">
        <v>424300</v>
      </c>
      <c r="C96" s="444" t="s">
        <v>1040</v>
      </c>
      <c r="D96" s="463"/>
      <c r="E96" s="464"/>
      <c r="F96" s="465"/>
      <c r="G96" s="465"/>
    </row>
    <row r="97" spans="1:7">
      <c r="A97" s="462">
        <v>5224</v>
      </c>
      <c r="B97" s="443">
        <v>424400</v>
      </c>
      <c r="C97" s="444" t="s">
        <v>820</v>
      </c>
      <c r="D97" s="463"/>
      <c r="E97" s="464"/>
      <c r="F97" s="465"/>
      <c r="G97" s="465"/>
    </row>
    <row r="98" spans="1:7">
      <c r="A98" s="462">
        <v>5225</v>
      </c>
      <c r="B98" s="443">
        <v>424500</v>
      </c>
      <c r="C98" s="444" t="s">
        <v>821</v>
      </c>
      <c r="D98" s="463"/>
      <c r="E98" s="464"/>
      <c r="F98" s="465"/>
      <c r="G98" s="465"/>
    </row>
    <row r="99" spans="1:7">
      <c r="A99" s="462">
        <v>5226</v>
      </c>
      <c r="B99" s="443">
        <v>424600</v>
      </c>
      <c r="C99" s="444" t="s">
        <v>542</v>
      </c>
      <c r="D99" s="463"/>
      <c r="E99" s="464"/>
      <c r="F99" s="465"/>
      <c r="G99" s="465"/>
    </row>
    <row r="100" spans="1:7">
      <c r="A100" s="462">
        <v>5227</v>
      </c>
      <c r="B100" s="443">
        <v>424900</v>
      </c>
      <c r="C100" s="444" t="s">
        <v>543</v>
      </c>
      <c r="D100" s="463"/>
      <c r="E100" s="464"/>
      <c r="F100" s="465"/>
      <c r="G100" s="465"/>
    </row>
    <row r="101" spans="1:7">
      <c r="A101" s="459">
        <v>5228</v>
      </c>
      <c r="B101" s="434">
        <v>425000</v>
      </c>
      <c r="C101" s="438" t="s">
        <v>1549</v>
      </c>
      <c r="D101" s="441">
        <f>D102+D103</f>
        <v>0</v>
      </c>
      <c r="E101" s="460"/>
      <c r="F101" s="461"/>
      <c r="G101" s="461"/>
    </row>
    <row r="102" spans="1:7">
      <c r="A102" s="462">
        <v>5229</v>
      </c>
      <c r="B102" s="443">
        <v>425100</v>
      </c>
      <c r="C102" s="444" t="s">
        <v>141</v>
      </c>
      <c r="D102" s="463"/>
      <c r="E102" s="464"/>
      <c r="F102" s="465"/>
      <c r="G102" s="465"/>
    </row>
    <row r="103" spans="1:7">
      <c r="A103" s="462">
        <v>5230</v>
      </c>
      <c r="B103" s="443">
        <v>425200</v>
      </c>
      <c r="C103" s="444" t="s">
        <v>142</v>
      </c>
      <c r="D103" s="463"/>
      <c r="E103" s="464"/>
      <c r="F103" s="465"/>
      <c r="G103" s="465"/>
    </row>
    <row r="104" spans="1:7">
      <c r="A104" s="459">
        <v>5231</v>
      </c>
      <c r="B104" s="434">
        <v>426000</v>
      </c>
      <c r="C104" s="438" t="s">
        <v>1550</v>
      </c>
      <c r="D104" s="441">
        <f>SUM(D105:D113)</f>
        <v>333</v>
      </c>
      <c r="E104" s="460"/>
      <c r="F104" s="461"/>
      <c r="G104" s="461"/>
    </row>
    <row r="105" spans="1:7">
      <c r="A105" s="462">
        <v>5232</v>
      </c>
      <c r="B105" s="443">
        <v>426100</v>
      </c>
      <c r="C105" s="444" t="s">
        <v>143</v>
      </c>
      <c r="D105" s="463"/>
      <c r="E105" s="464"/>
      <c r="F105" s="465"/>
      <c r="G105" s="465"/>
    </row>
    <row r="106" spans="1:7">
      <c r="A106" s="462">
        <v>5233</v>
      </c>
      <c r="B106" s="443">
        <v>426200</v>
      </c>
      <c r="C106" s="444" t="s">
        <v>1551</v>
      </c>
      <c r="D106" s="463"/>
      <c r="E106" s="464"/>
      <c r="F106" s="465"/>
      <c r="G106" s="465"/>
    </row>
    <row r="107" spans="1:7">
      <c r="A107" s="462">
        <v>5234</v>
      </c>
      <c r="B107" s="443">
        <v>426300</v>
      </c>
      <c r="C107" s="444" t="s">
        <v>145</v>
      </c>
      <c r="D107" s="463"/>
      <c r="E107" s="464"/>
      <c r="F107" s="465"/>
      <c r="G107" s="465"/>
    </row>
    <row r="108" spans="1:7">
      <c r="A108" s="462">
        <v>5235</v>
      </c>
      <c r="B108" s="443">
        <v>426400</v>
      </c>
      <c r="C108" s="444" t="s">
        <v>146</v>
      </c>
      <c r="D108" s="463"/>
      <c r="E108" s="464"/>
      <c r="F108" s="465"/>
      <c r="G108" s="465"/>
    </row>
    <row r="109" spans="1:7">
      <c r="A109" s="462">
        <v>5236</v>
      </c>
      <c r="B109" s="443">
        <v>426500</v>
      </c>
      <c r="C109" s="444" t="s">
        <v>843</v>
      </c>
      <c r="D109" s="463"/>
      <c r="E109" s="464"/>
      <c r="F109" s="465"/>
      <c r="G109" s="465"/>
    </row>
    <row r="110" spans="1:7">
      <c r="A110" s="462">
        <v>5237</v>
      </c>
      <c r="B110" s="443">
        <v>426600</v>
      </c>
      <c r="C110" s="444" t="s">
        <v>844</v>
      </c>
      <c r="D110" s="463"/>
      <c r="E110" s="464"/>
      <c r="F110" s="465"/>
      <c r="G110" s="465"/>
    </row>
    <row r="111" spans="1:7">
      <c r="A111" s="462">
        <v>5238</v>
      </c>
      <c r="B111" s="443">
        <v>426700</v>
      </c>
      <c r="C111" s="444" t="s">
        <v>845</v>
      </c>
      <c r="D111" s="463">
        <v>333</v>
      </c>
      <c r="E111" s="464"/>
      <c r="F111" s="465"/>
      <c r="G111" s="465"/>
    </row>
    <row r="112" spans="1:7">
      <c r="A112" s="462">
        <v>5239</v>
      </c>
      <c r="B112" s="443">
        <v>426800</v>
      </c>
      <c r="C112" s="444" t="s">
        <v>564</v>
      </c>
      <c r="D112" s="463"/>
      <c r="E112" s="464"/>
      <c r="F112" s="465"/>
      <c r="G112" s="465"/>
    </row>
    <row r="113" spans="1:7">
      <c r="A113" s="462">
        <v>5240</v>
      </c>
      <c r="B113" s="443">
        <v>426900</v>
      </c>
      <c r="C113" s="444" t="s">
        <v>846</v>
      </c>
      <c r="D113" s="463"/>
      <c r="E113" s="464"/>
      <c r="F113" s="465"/>
      <c r="G113" s="465"/>
    </row>
    <row r="114" spans="1:7" ht="25.5">
      <c r="A114" s="459">
        <v>5241</v>
      </c>
      <c r="B114" s="434">
        <v>430000</v>
      </c>
      <c r="C114" s="438" t="s">
        <v>1552</v>
      </c>
      <c r="D114" s="441">
        <f>D115+D119+D121+D123+D127</f>
        <v>0</v>
      </c>
      <c r="E114" s="460"/>
      <c r="F114" s="461"/>
      <c r="G114" s="461"/>
    </row>
    <row r="115" spans="1:7">
      <c r="A115" s="459">
        <v>5242</v>
      </c>
      <c r="B115" s="434">
        <v>431000</v>
      </c>
      <c r="C115" s="438" t="s">
        <v>1553</v>
      </c>
      <c r="D115" s="441">
        <f>SUM(D116:D118)</f>
        <v>0</v>
      </c>
      <c r="E115" s="460"/>
      <c r="F115" s="461"/>
      <c r="G115" s="461"/>
    </row>
    <row r="116" spans="1:7">
      <c r="A116" s="462">
        <v>5243</v>
      </c>
      <c r="B116" s="443">
        <v>431100</v>
      </c>
      <c r="C116" s="444" t="s">
        <v>1554</v>
      </c>
      <c r="D116" s="463"/>
      <c r="E116" s="464"/>
      <c r="F116" s="465"/>
      <c r="G116" s="465"/>
    </row>
    <row r="117" spans="1:7">
      <c r="A117" s="462">
        <v>5244</v>
      </c>
      <c r="B117" s="443">
        <v>431200</v>
      </c>
      <c r="C117" s="444" t="s">
        <v>1019</v>
      </c>
      <c r="D117" s="463"/>
      <c r="E117" s="464"/>
      <c r="F117" s="465"/>
      <c r="G117" s="465"/>
    </row>
    <row r="118" spans="1:7">
      <c r="A118" s="462">
        <v>5245</v>
      </c>
      <c r="B118" s="443">
        <v>431300</v>
      </c>
      <c r="C118" s="444" t="s">
        <v>1020</v>
      </c>
      <c r="D118" s="463"/>
      <c r="E118" s="464"/>
      <c r="F118" s="465"/>
      <c r="G118" s="465"/>
    </row>
    <row r="119" spans="1:7">
      <c r="A119" s="459">
        <v>5246</v>
      </c>
      <c r="B119" s="434">
        <v>432000</v>
      </c>
      <c r="C119" s="438" t="s">
        <v>1555</v>
      </c>
      <c r="D119" s="441">
        <f>D120</f>
        <v>0</v>
      </c>
      <c r="E119" s="460"/>
      <c r="F119" s="461"/>
      <c r="G119" s="461"/>
    </row>
    <row r="120" spans="1:7">
      <c r="A120" s="462">
        <v>5247</v>
      </c>
      <c r="B120" s="443">
        <v>432100</v>
      </c>
      <c r="C120" s="444" t="s">
        <v>1272</v>
      </c>
      <c r="D120" s="463"/>
      <c r="E120" s="464"/>
      <c r="F120" s="465"/>
      <c r="G120" s="465"/>
    </row>
    <row r="121" spans="1:7">
      <c r="A121" s="459">
        <v>5248</v>
      </c>
      <c r="B121" s="434">
        <v>433000</v>
      </c>
      <c r="C121" s="438" t="s">
        <v>1556</v>
      </c>
      <c r="D121" s="441">
        <f>D122</f>
        <v>0</v>
      </c>
      <c r="E121" s="460"/>
      <c r="F121" s="461"/>
      <c r="G121" s="461"/>
    </row>
    <row r="122" spans="1:7">
      <c r="A122" s="462">
        <v>5249</v>
      </c>
      <c r="B122" s="443">
        <v>433100</v>
      </c>
      <c r="C122" s="444" t="s">
        <v>1022</v>
      </c>
      <c r="D122" s="463"/>
      <c r="E122" s="464"/>
      <c r="F122" s="465"/>
      <c r="G122" s="465"/>
    </row>
    <row r="123" spans="1:7">
      <c r="A123" s="459">
        <v>5250</v>
      </c>
      <c r="B123" s="434">
        <v>434000</v>
      </c>
      <c r="C123" s="438" t="s">
        <v>1557</v>
      </c>
      <c r="D123" s="441">
        <f>SUM(D124:D126)</f>
        <v>0</v>
      </c>
      <c r="E123" s="460"/>
      <c r="F123" s="461"/>
      <c r="G123" s="461"/>
    </row>
    <row r="124" spans="1:7">
      <c r="A124" s="462">
        <v>5251</v>
      </c>
      <c r="B124" s="443">
        <v>434100</v>
      </c>
      <c r="C124" s="444" t="s">
        <v>1023</v>
      </c>
      <c r="D124" s="463"/>
      <c r="E124" s="464"/>
      <c r="F124" s="465"/>
      <c r="G124" s="465"/>
    </row>
    <row r="125" spans="1:7">
      <c r="A125" s="462">
        <v>5252</v>
      </c>
      <c r="B125" s="443">
        <v>434200</v>
      </c>
      <c r="C125" s="444" t="s">
        <v>1024</v>
      </c>
      <c r="D125" s="463"/>
      <c r="E125" s="464"/>
      <c r="F125" s="465"/>
      <c r="G125" s="465"/>
    </row>
    <row r="126" spans="1:7">
      <c r="A126" s="462">
        <v>5253</v>
      </c>
      <c r="B126" s="443">
        <v>434300</v>
      </c>
      <c r="C126" s="444" t="s">
        <v>1025</v>
      </c>
      <c r="D126" s="463"/>
      <c r="E126" s="464"/>
      <c r="F126" s="465"/>
      <c r="G126" s="465"/>
    </row>
    <row r="127" spans="1:7">
      <c r="A127" s="459">
        <v>5254</v>
      </c>
      <c r="B127" s="434">
        <v>435000</v>
      </c>
      <c r="C127" s="438" t="s">
        <v>1558</v>
      </c>
      <c r="D127" s="441">
        <f>D128</f>
        <v>0</v>
      </c>
      <c r="E127" s="460"/>
      <c r="F127" s="461"/>
      <c r="G127" s="461"/>
    </row>
    <row r="128" spans="1:7">
      <c r="A128" s="462">
        <v>5255</v>
      </c>
      <c r="B128" s="443">
        <v>435100</v>
      </c>
      <c r="C128" s="444" t="s">
        <v>1026</v>
      </c>
      <c r="D128" s="463"/>
      <c r="E128" s="464"/>
      <c r="F128" s="465"/>
      <c r="G128" s="465"/>
    </row>
    <row r="129" spans="1:7" ht="25.5">
      <c r="A129" s="459">
        <v>5256</v>
      </c>
      <c r="B129" s="434">
        <v>440000</v>
      </c>
      <c r="C129" s="438" t="s">
        <v>1559</v>
      </c>
      <c r="D129" s="441">
        <f>D130+D140+D151+D153</f>
        <v>0</v>
      </c>
      <c r="E129" s="460"/>
      <c r="F129" s="461"/>
      <c r="G129" s="461"/>
    </row>
    <row r="130" spans="1:7">
      <c r="A130" s="459">
        <v>5257</v>
      </c>
      <c r="B130" s="434">
        <v>441000</v>
      </c>
      <c r="C130" s="438" t="s">
        <v>1560</v>
      </c>
      <c r="D130" s="441">
        <f>SUM(D131:D139)</f>
        <v>0</v>
      </c>
      <c r="E130" s="460"/>
      <c r="F130" s="461"/>
      <c r="G130" s="461"/>
    </row>
    <row r="131" spans="1:7">
      <c r="A131" s="462">
        <v>5258</v>
      </c>
      <c r="B131" s="443">
        <v>441100</v>
      </c>
      <c r="C131" s="444" t="s">
        <v>499</v>
      </c>
      <c r="D131" s="463"/>
      <c r="E131" s="464"/>
      <c r="F131" s="465"/>
      <c r="G131" s="465"/>
    </row>
    <row r="132" spans="1:7">
      <c r="A132" s="462">
        <v>5259</v>
      </c>
      <c r="B132" s="443">
        <v>441200</v>
      </c>
      <c r="C132" s="444" t="s">
        <v>500</v>
      </c>
      <c r="D132" s="463"/>
      <c r="E132" s="464"/>
      <c r="F132" s="465"/>
      <c r="G132" s="465"/>
    </row>
    <row r="133" spans="1:7">
      <c r="A133" s="462">
        <v>5260</v>
      </c>
      <c r="B133" s="443">
        <v>441300</v>
      </c>
      <c r="C133" s="444" t="s">
        <v>501</v>
      </c>
      <c r="D133" s="463"/>
      <c r="E133" s="464"/>
      <c r="F133" s="465"/>
      <c r="G133" s="465"/>
    </row>
    <row r="134" spans="1:7">
      <c r="A134" s="462">
        <v>5261</v>
      </c>
      <c r="B134" s="443">
        <v>441400</v>
      </c>
      <c r="C134" s="444" t="s">
        <v>502</v>
      </c>
      <c r="D134" s="463"/>
      <c r="E134" s="464"/>
      <c r="F134" s="465"/>
      <c r="G134" s="465"/>
    </row>
    <row r="135" spans="1:7">
      <c r="A135" s="462">
        <v>5262</v>
      </c>
      <c r="B135" s="443">
        <v>441500</v>
      </c>
      <c r="C135" s="444" t="s">
        <v>503</v>
      </c>
      <c r="D135" s="463"/>
      <c r="E135" s="464"/>
      <c r="F135" s="465"/>
      <c r="G135" s="465"/>
    </row>
    <row r="136" spans="1:7">
      <c r="A136" s="462">
        <v>5263</v>
      </c>
      <c r="B136" s="443">
        <v>441600</v>
      </c>
      <c r="C136" s="444" t="s">
        <v>647</v>
      </c>
      <c r="D136" s="463"/>
      <c r="E136" s="464"/>
      <c r="F136" s="465"/>
      <c r="G136" s="465"/>
    </row>
    <row r="137" spans="1:7">
      <c r="A137" s="462">
        <v>5264</v>
      </c>
      <c r="B137" s="443">
        <v>441700</v>
      </c>
      <c r="C137" s="444" t="s">
        <v>246</v>
      </c>
      <c r="D137" s="463"/>
      <c r="E137" s="464"/>
      <c r="F137" s="465"/>
      <c r="G137" s="465"/>
    </row>
    <row r="138" spans="1:7">
      <c r="A138" s="462">
        <v>5265</v>
      </c>
      <c r="B138" s="443">
        <v>441800</v>
      </c>
      <c r="C138" s="444" t="s">
        <v>247</v>
      </c>
      <c r="D138" s="463"/>
      <c r="E138" s="464"/>
      <c r="F138" s="465"/>
      <c r="G138" s="465"/>
    </row>
    <row r="139" spans="1:7">
      <c r="A139" s="462">
        <v>5266</v>
      </c>
      <c r="B139" s="443">
        <v>441900</v>
      </c>
      <c r="C139" s="444" t="s">
        <v>169</v>
      </c>
      <c r="D139" s="463"/>
      <c r="E139" s="464"/>
      <c r="F139" s="465"/>
      <c r="G139" s="465"/>
    </row>
    <row r="140" spans="1:7">
      <c r="A140" s="459">
        <v>5267</v>
      </c>
      <c r="B140" s="434">
        <v>442000</v>
      </c>
      <c r="C140" s="438" t="s">
        <v>1561</v>
      </c>
      <c r="D140" s="441">
        <f>SUM(D141:D150)</f>
        <v>0</v>
      </c>
      <c r="E140" s="460"/>
      <c r="F140" s="461"/>
      <c r="G140" s="461"/>
    </row>
    <row r="141" spans="1:7" ht="25.5">
      <c r="A141" s="462">
        <v>5268</v>
      </c>
      <c r="B141" s="443">
        <v>442100</v>
      </c>
      <c r="C141" s="444" t="s">
        <v>1280</v>
      </c>
      <c r="D141" s="463"/>
      <c r="E141" s="464"/>
      <c r="F141" s="465"/>
      <c r="G141" s="465"/>
    </row>
    <row r="142" spans="1:7">
      <c r="A142" s="462">
        <v>5269</v>
      </c>
      <c r="B142" s="443">
        <v>442200</v>
      </c>
      <c r="C142" s="444" t="s">
        <v>248</v>
      </c>
      <c r="D142" s="463"/>
      <c r="E142" s="464"/>
      <c r="F142" s="465"/>
      <c r="G142" s="465"/>
    </row>
    <row r="143" spans="1:7">
      <c r="A143" s="462">
        <v>5270</v>
      </c>
      <c r="B143" s="443">
        <v>442300</v>
      </c>
      <c r="C143" s="444" t="s">
        <v>249</v>
      </c>
      <c r="D143" s="463"/>
      <c r="E143" s="464"/>
      <c r="F143" s="465"/>
      <c r="G143" s="465"/>
    </row>
    <row r="144" spans="1:7" ht="13.5" thickBot="1">
      <c r="A144" s="462">
        <v>5271</v>
      </c>
      <c r="B144" s="443">
        <v>442400</v>
      </c>
      <c r="C144" s="444" t="s">
        <v>250</v>
      </c>
      <c r="D144" s="463"/>
      <c r="E144" s="464"/>
      <c r="F144" s="465"/>
      <c r="G144" s="465"/>
    </row>
    <row r="145" spans="1:7" ht="27.75" customHeight="1">
      <c r="A145" s="561" t="s">
        <v>857</v>
      </c>
      <c r="B145" s="562" t="s">
        <v>858</v>
      </c>
      <c r="C145" s="563" t="s">
        <v>859</v>
      </c>
      <c r="D145" s="570" t="s">
        <v>1751</v>
      </c>
      <c r="E145" s="565"/>
      <c r="F145" s="469"/>
      <c r="G145" s="469"/>
    </row>
    <row r="146" spans="1:7" ht="27.75" customHeight="1">
      <c r="A146" s="561"/>
      <c r="B146" s="562"/>
      <c r="C146" s="563"/>
      <c r="D146" s="567"/>
      <c r="E146" s="565"/>
      <c r="F146" s="469"/>
      <c r="G146" s="469"/>
    </row>
    <row r="147" spans="1:7" ht="27.75" customHeight="1">
      <c r="A147" s="561"/>
      <c r="B147" s="562"/>
      <c r="C147" s="563"/>
      <c r="D147" s="567"/>
      <c r="E147" s="565"/>
      <c r="F147" s="469"/>
      <c r="G147" s="469"/>
    </row>
    <row r="148" spans="1:7">
      <c r="A148" s="410" t="s">
        <v>625</v>
      </c>
      <c r="B148" s="409" t="s">
        <v>626</v>
      </c>
      <c r="C148" s="409" t="s">
        <v>627</v>
      </c>
      <c r="D148" s="408" t="s">
        <v>628</v>
      </c>
      <c r="E148" s="407"/>
      <c r="F148" s="470"/>
      <c r="G148" s="470"/>
    </row>
    <row r="149" spans="1:7">
      <c r="A149" s="462">
        <v>5272</v>
      </c>
      <c r="B149" s="443">
        <v>442500</v>
      </c>
      <c r="C149" s="444" t="s">
        <v>649</v>
      </c>
      <c r="D149" s="463"/>
      <c r="E149" s="464"/>
      <c r="F149" s="465"/>
      <c r="G149" s="465"/>
    </row>
    <row r="150" spans="1:7">
      <c r="A150" s="462">
        <v>5273</v>
      </c>
      <c r="B150" s="443">
        <v>442600</v>
      </c>
      <c r="C150" s="444" t="s">
        <v>650</v>
      </c>
      <c r="D150" s="463"/>
      <c r="E150" s="464"/>
      <c r="F150" s="465"/>
      <c r="G150" s="465"/>
    </row>
    <row r="151" spans="1:7">
      <c r="A151" s="459">
        <v>5274</v>
      </c>
      <c r="B151" s="434">
        <v>443000</v>
      </c>
      <c r="C151" s="438" t="s">
        <v>1562</v>
      </c>
      <c r="D151" s="441">
        <f>D152</f>
        <v>0</v>
      </c>
      <c r="E151" s="460"/>
      <c r="F151" s="461"/>
      <c r="G151" s="461"/>
    </row>
    <row r="152" spans="1:7">
      <c r="A152" s="462">
        <v>5275</v>
      </c>
      <c r="B152" s="443">
        <v>443100</v>
      </c>
      <c r="C152" s="444" t="s">
        <v>1028</v>
      </c>
      <c r="D152" s="463"/>
      <c r="E152" s="464"/>
      <c r="F152" s="465"/>
      <c r="G152" s="465"/>
    </row>
    <row r="153" spans="1:7">
      <c r="A153" s="459">
        <v>5276</v>
      </c>
      <c r="B153" s="434">
        <v>444000</v>
      </c>
      <c r="C153" s="438" t="s">
        <v>1563</v>
      </c>
      <c r="D153" s="441">
        <f>SUM(D154:D156)</f>
        <v>0</v>
      </c>
      <c r="E153" s="460"/>
      <c r="F153" s="461"/>
      <c r="G153" s="461"/>
    </row>
    <row r="154" spans="1:7">
      <c r="A154" s="462">
        <v>5277</v>
      </c>
      <c r="B154" s="443">
        <v>444100</v>
      </c>
      <c r="C154" s="444" t="s">
        <v>1053</v>
      </c>
      <c r="D154" s="463"/>
      <c r="E154" s="464"/>
      <c r="F154" s="465"/>
      <c r="G154" s="465"/>
    </row>
    <row r="155" spans="1:7">
      <c r="A155" s="462">
        <v>5278</v>
      </c>
      <c r="B155" s="443">
        <v>444200</v>
      </c>
      <c r="C155" s="444" t="s">
        <v>1054</v>
      </c>
      <c r="D155" s="463"/>
      <c r="E155" s="464"/>
      <c r="F155" s="465"/>
      <c r="G155" s="465"/>
    </row>
    <row r="156" spans="1:7">
      <c r="A156" s="462">
        <v>5279</v>
      </c>
      <c r="B156" s="443">
        <v>444300</v>
      </c>
      <c r="C156" s="444" t="s">
        <v>1283</v>
      </c>
      <c r="D156" s="463"/>
      <c r="E156" s="464"/>
      <c r="F156" s="465"/>
      <c r="G156" s="465"/>
    </row>
    <row r="157" spans="1:7">
      <c r="A157" s="459">
        <v>5280</v>
      </c>
      <c r="B157" s="434">
        <v>450000</v>
      </c>
      <c r="C157" s="438" t="s">
        <v>1564</v>
      </c>
      <c r="D157" s="441">
        <f>D158+D161+D164+D167</f>
        <v>0</v>
      </c>
      <c r="E157" s="460"/>
      <c r="F157" s="461"/>
      <c r="G157" s="461"/>
    </row>
    <row r="158" spans="1:7" ht="25.5">
      <c r="A158" s="459">
        <v>5281</v>
      </c>
      <c r="B158" s="434">
        <v>451000</v>
      </c>
      <c r="C158" s="438" t="s">
        <v>1565</v>
      </c>
      <c r="D158" s="441">
        <f>D159+D160</f>
        <v>0</v>
      </c>
      <c r="E158" s="460"/>
      <c r="F158" s="461"/>
      <c r="G158" s="461"/>
    </row>
    <row r="159" spans="1:7" ht="25.5">
      <c r="A159" s="462">
        <v>5282</v>
      </c>
      <c r="B159" s="443">
        <v>451100</v>
      </c>
      <c r="C159" s="444" t="s">
        <v>529</v>
      </c>
      <c r="D159" s="463"/>
      <c r="E159" s="464"/>
      <c r="F159" s="465"/>
      <c r="G159" s="465"/>
    </row>
    <row r="160" spans="1:7" ht="25.5">
      <c r="A160" s="462">
        <v>5283</v>
      </c>
      <c r="B160" s="443">
        <v>451200</v>
      </c>
      <c r="C160" s="444" t="s">
        <v>530</v>
      </c>
      <c r="D160" s="463"/>
      <c r="E160" s="464"/>
      <c r="F160" s="465"/>
      <c r="G160" s="465"/>
    </row>
    <row r="161" spans="1:7" ht="25.5">
      <c r="A161" s="459">
        <v>5284</v>
      </c>
      <c r="B161" s="434">
        <v>452000</v>
      </c>
      <c r="C161" s="438" t="s">
        <v>1566</v>
      </c>
      <c r="D161" s="441">
        <f>D162+D163</f>
        <v>0</v>
      </c>
      <c r="E161" s="460"/>
      <c r="F161" s="461"/>
      <c r="G161" s="461"/>
    </row>
    <row r="162" spans="1:7">
      <c r="A162" s="462">
        <v>5285</v>
      </c>
      <c r="B162" s="443">
        <v>452100</v>
      </c>
      <c r="C162" s="444" t="s">
        <v>531</v>
      </c>
      <c r="D162" s="463"/>
      <c r="E162" s="464"/>
      <c r="F162" s="465"/>
      <c r="G162" s="465"/>
    </row>
    <row r="163" spans="1:7">
      <c r="A163" s="462">
        <v>5286</v>
      </c>
      <c r="B163" s="443">
        <v>452200</v>
      </c>
      <c r="C163" s="444" t="s">
        <v>532</v>
      </c>
      <c r="D163" s="463"/>
      <c r="E163" s="464"/>
      <c r="F163" s="465"/>
      <c r="G163" s="465"/>
    </row>
    <row r="164" spans="1:7" ht="25.5">
      <c r="A164" s="459">
        <v>5287</v>
      </c>
      <c r="B164" s="434">
        <v>453000</v>
      </c>
      <c r="C164" s="438" t="s">
        <v>1567</v>
      </c>
      <c r="D164" s="441">
        <f>D165+D166</f>
        <v>0</v>
      </c>
      <c r="E164" s="460"/>
      <c r="F164" s="461"/>
      <c r="G164" s="461"/>
    </row>
    <row r="165" spans="1:7">
      <c r="A165" s="462">
        <v>5288</v>
      </c>
      <c r="B165" s="443">
        <v>453100</v>
      </c>
      <c r="C165" s="444" t="s">
        <v>533</v>
      </c>
      <c r="D165" s="463"/>
      <c r="E165" s="464"/>
      <c r="F165" s="465"/>
      <c r="G165" s="465"/>
    </row>
    <row r="166" spans="1:7">
      <c r="A166" s="462">
        <v>5289</v>
      </c>
      <c r="B166" s="443">
        <v>453200</v>
      </c>
      <c r="C166" s="444" t="s">
        <v>534</v>
      </c>
      <c r="D166" s="463"/>
      <c r="E166" s="464"/>
      <c r="F166" s="465"/>
      <c r="G166" s="465"/>
    </row>
    <row r="167" spans="1:7">
      <c r="A167" s="459">
        <v>5290</v>
      </c>
      <c r="B167" s="434">
        <v>454000</v>
      </c>
      <c r="C167" s="438" t="s">
        <v>1568</v>
      </c>
      <c r="D167" s="441">
        <f>D168+D169</f>
        <v>0</v>
      </c>
      <c r="E167" s="460"/>
      <c r="F167" s="461"/>
      <c r="G167" s="461"/>
    </row>
    <row r="168" spans="1:7">
      <c r="A168" s="462">
        <v>5291</v>
      </c>
      <c r="B168" s="443">
        <v>454100</v>
      </c>
      <c r="C168" s="444" t="s">
        <v>535</v>
      </c>
      <c r="D168" s="463"/>
      <c r="E168" s="464"/>
      <c r="F168" s="465"/>
      <c r="G168" s="465"/>
    </row>
    <row r="169" spans="1:7">
      <c r="A169" s="462">
        <v>5292</v>
      </c>
      <c r="B169" s="443">
        <v>454200</v>
      </c>
      <c r="C169" s="444" t="s">
        <v>536</v>
      </c>
      <c r="D169" s="463"/>
      <c r="E169" s="464"/>
      <c r="F169" s="465"/>
      <c r="G169" s="465"/>
    </row>
    <row r="170" spans="1:7" ht="25.5">
      <c r="A170" s="459">
        <v>5293</v>
      </c>
      <c r="B170" s="434">
        <v>460000</v>
      </c>
      <c r="C170" s="438" t="s">
        <v>1569</v>
      </c>
      <c r="D170" s="441">
        <f>D171+D174+D177+D180+D183</f>
        <v>0</v>
      </c>
      <c r="E170" s="460"/>
      <c r="F170" s="461"/>
      <c r="G170" s="461"/>
    </row>
    <row r="171" spans="1:7">
      <c r="A171" s="459">
        <v>5294</v>
      </c>
      <c r="B171" s="434">
        <v>461000</v>
      </c>
      <c r="C171" s="438" t="s">
        <v>1570</v>
      </c>
      <c r="D171" s="441">
        <f>D172+D173</f>
        <v>0</v>
      </c>
      <c r="E171" s="460"/>
      <c r="F171" s="461"/>
      <c r="G171" s="461"/>
    </row>
    <row r="172" spans="1:7">
      <c r="A172" s="462">
        <v>5295</v>
      </c>
      <c r="B172" s="443">
        <v>461100</v>
      </c>
      <c r="C172" s="444" t="s">
        <v>537</v>
      </c>
      <c r="D172" s="463"/>
      <c r="E172" s="464"/>
      <c r="F172" s="465"/>
      <c r="G172" s="465"/>
    </row>
    <row r="173" spans="1:7">
      <c r="A173" s="462">
        <v>5296</v>
      </c>
      <c r="B173" s="443">
        <v>461200</v>
      </c>
      <c r="C173" s="444" t="s">
        <v>538</v>
      </c>
      <c r="D173" s="463"/>
      <c r="E173" s="464"/>
      <c r="F173" s="465"/>
      <c r="G173" s="465"/>
    </row>
    <row r="174" spans="1:7">
      <c r="A174" s="459">
        <v>5297</v>
      </c>
      <c r="B174" s="434">
        <v>462000</v>
      </c>
      <c r="C174" s="438" t="s">
        <v>1571</v>
      </c>
      <c r="D174" s="441">
        <f>D175+D176</f>
        <v>0</v>
      </c>
      <c r="E174" s="460"/>
      <c r="F174" s="461"/>
      <c r="G174" s="461"/>
    </row>
    <row r="175" spans="1:7">
      <c r="A175" s="462">
        <v>5298</v>
      </c>
      <c r="B175" s="443">
        <v>462100</v>
      </c>
      <c r="C175" s="444" t="s">
        <v>1029</v>
      </c>
      <c r="D175" s="463"/>
      <c r="E175" s="464"/>
      <c r="F175" s="465"/>
      <c r="G175" s="465"/>
    </row>
    <row r="176" spans="1:7">
      <c r="A176" s="462">
        <v>5299</v>
      </c>
      <c r="B176" s="443">
        <v>462200</v>
      </c>
      <c r="C176" s="444" t="s">
        <v>779</v>
      </c>
      <c r="D176" s="463"/>
      <c r="E176" s="464"/>
      <c r="F176" s="465"/>
      <c r="G176" s="465"/>
    </row>
    <row r="177" spans="1:7">
      <c r="A177" s="459">
        <v>5300</v>
      </c>
      <c r="B177" s="434">
        <v>463000</v>
      </c>
      <c r="C177" s="438" t="s">
        <v>1572</v>
      </c>
      <c r="D177" s="441">
        <f>D178+D179</f>
        <v>0</v>
      </c>
      <c r="E177" s="460"/>
      <c r="F177" s="461"/>
      <c r="G177" s="461"/>
    </row>
    <row r="178" spans="1:7">
      <c r="A178" s="462">
        <v>5301</v>
      </c>
      <c r="B178" s="443">
        <v>463100</v>
      </c>
      <c r="C178" s="444" t="s">
        <v>479</v>
      </c>
      <c r="D178" s="463"/>
      <c r="E178" s="464"/>
      <c r="F178" s="465"/>
      <c r="G178" s="465"/>
    </row>
    <row r="179" spans="1:7">
      <c r="A179" s="462">
        <v>5302</v>
      </c>
      <c r="B179" s="443">
        <v>463200</v>
      </c>
      <c r="C179" s="444" t="s">
        <v>648</v>
      </c>
      <c r="D179" s="463"/>
      <c r="E179" s="464"/>
      <c r="F179" s="465"/>
      <c r="G179" s="465"/>
    </row>
    <row r="180" spans="1:7" ht="25.5">
      <c r="A180" s="459">
        <v>5303</v>
      </c>
      <c r="B180" s="434">
        <v>464000</v>
      </c>
      <c r="C180" s="438" t="s">
        <v>1573</v>
      </c>
      <c r="D180" s="441">
        <f>D181+D182</f>
        <v>0</v>
      </c>
      <c r="E180" s="460"/>
      <c r="F180" s="461"/>
      <c r="G180" s="461"/>
    </row>
    <row r="181" spans="1:7">
      <c r="A181" s="462">
        <v>5304</v>
      </c>
      <c r="B181" s="443">
        <v>464100</v>
      </c>
      <c r="C181" s="444" t="s">
        <v>86</v>
      </c>
      <c r="D181" s="463"/>
      <c r="E181" s="464"/>
      <c r="F181" s="465"/>
      <c r="G181" s="465"/>
    </row>
    <row r="182" spans="1:7">
      <c r="A182" s="462">
        <v>5305</v>
      </c>
      <c r="B182" s="443">
        <v>464200</v>
      </c>
      <c r="C182" s="444" t="s">
        <v>87</v>
      </c>
      <c r="D182" s="463"/>
      <c r="E182" s="464"/>
      <c r="F182" s="465"/>
      <c r="G182" s="465"/>
    </row>
    <row r="183" spans="1:7">
      <c r="A183" s="459">
        <v>5306</v>
      </c>
      <c r="B183" s="434">
        <v>465000</v>
      </c>
      <c r="C183" s="438" t="s">
        <v>1574</v>
      </c>
      <c r="D183" s="441">
        <f>D184+D185</f>
        <v>0</v>
      </c>
      <c r="E183" s="460"/>
      <c r="F183" s="461"/>
      <c r="G183" s="461"/>
    </row>
    <row r="184" spans="1:7">
      <c r="A184" s="462">
        <v>5307</v>
      </c>
      <c r="B184" s="443">
        <v>465100</v>
      </c>
      <c r="C184" s="444" t="s">
        <v>88</v>
      </c>
      <c r="D184" s="463"/>
      <c r="E184" s="464"/>
      <c r="F184" s="465"/>
      <c r="G184" s="465"/>
    </row>
    <row r="185" spans="1:7">
      <c r="A185" s="462">
        <v>5308</v>
      </c>
      <c r="B185" s="443">
        <v>465200</v>
      </c>
      <c r="C185" s="444" t="s">
        <v>89</v>
      </c>
      <c r="D185" s="463"/>
      <c r="E185" s="464"/>
      <c r="F185" s="465"/>
      <c r="G185" s="465"/>
    </row>
    <row r="186" spans="1:7" ht="25.5">
      <c r="A186" s="459">
        <v>5309</v>
      </c>
      <c r="B186" s="434">
        <v>470000</v>
      </c>
      <c r="C186" s="438" t="s">
        <v>1575</v>
      </c>
      <c r="D186" s="441">
        <f>D187+D191</f>
        <v>0</v>
      </c>
      <c r="E186" s="460"/>
      <c r="F186" s="461"/>
      <c r="G186" s="461"/>
    </row>
    <row r="187" spans="1:7" ht="25.5">
      <c r="A187" s="459">
        <v>5310</v>
      </c>
      <c r="B187" s="434">
        <v>471000</v>
      </c>
      <c r="C187" s="438" t="s">
        <v>1576</v>
      </c>
      <c r="D187" s="441">
        <f>SUM(D188:D190)</f>
        <v>0</v>
      </c>
      <c r="E187" s="460"/>
      <c r="F187" s="461"/>
      <c r="G187" s="461"/>
    </row>
    <row r="188" spans="1:7" ht="25.5">
      <c r="A188" s="462">
        <v>5311</v>
      </c>
      <c r="B188" s="443">
        <v>471100</v>
      </c>
      <c r="C188" s="444" t="s">
        <v>295</v>
      </c>
      <c r="D188" s="463"/>
      <c r="E188" s="464"/>
      <c r="F188" s="465"/>
      <c r="G188" s="465"/>
    </row>
    <row r="189" spans="1:7" ht="25.5">
      <c r="A189" s="462">
        <v>5312</v>
      </c>
      <c r="B189" s="443">
        <v>471200</v>
      </c>
      <c r="C189" s="444" t="s">
        <v>138</v>
      </c>
      <c r="D189" s="463"/>
      <c r="E189" s="464"/>
      <c r="F189" s="465"/>
      <c r="G189" s="465"/>
    </row>
    <row r="190" spans="1:7" ht="25.5">
      <c r="A190" s="462">
        <v>5313</v>
      </c>
      <c r="B190" s="443">
        <v>471900</v>
      </c>
      <c r="C190" s="444" t="s">
        <v>139</v>
      </c>
      <c r="D190" s="463"/>
      <c r="E190" s="464"/>
      <c r="F190" s="465"/>
      <c r="G190" s="465"/>
    </row>
    <row r="191" spans="1:7" ht="25.5">
      <c r="A191" s="459">
        <v>5314</v>
      </c>
      <c r="B191" s="434">
        <v>472000</v>
      </c>
      <c r="C191" s="438" t="s">
        <v>1577</v>
      </c>
      <c r="D191" s="441">
        <f>SUM(D192:D200)</f>
        <v>0</v>
      </c>
      <c r="E191" s="460"/>
      <c r="F191" s="461"/>
      <c r="G191" s="461"/>
    </row>
    <row r="192" spans="1:7">
      <c r="A192" s="462">
        <v>5315</v>
      </c>
      <c r="B192" s="443">
        <v>472100</v>
      </c>
      <c r="C192" s="444" t="s">
        <v>140</v>
      </c>
      <c r="D192" s="463"/>
      <c r="E192" s="464"/>
      <c r="F192" s="465"/>
      <c r="G192" s="465"/>
    </row>
    <row r="193" spans="1:7">
      <c r="A193" s="462">
        <v>5316</v>
      </c>
      <c r="B193" s="443">
        <v>472200</v>
      </c>
      <c r="C193" s="444" t="s">
        <v>1578</v>
      </c>
      <c r="D193" s="463"/>
      <c r="E193" s="464"/>
      <c r="F193" s="465"/>
      <c r="G193" s="465"/>
    </row>
    <row r="194" spans="1:7">
      <c r="A194" s="462">
        <v>5317</v>
      </c>
      <c r="B194" s="443">
        <v>472300</v>
      </c>
      <c r="C194" s="444" t="s">
        <v>1579</v>
      </c>
      <c r="D194" s="463"/>
      <c r="E194" s="464"/>
      <c r="F194" s="465"/>
      <c r="G194" s="465"/>
    </row>
    <row r="195" spans="1:7">
      <c r="A195" s="462">
        <v>5318</v>
      </c>
      <c r="B195" s="443">
        <v>472400</v>
      </c>
      <c r="C195" s="444" t="s">
        <v>1580</v>
      </c>
      <c r="D195" s="463"/>
      <c r="E195" s="464"/>
      <c r="F195" s="465"/>
      <c r="G195" s="465"/>
    </row>
    <row r="196" spans="1:7">
      <c r="A196" s="462">
        <v>5319</v>
      </c>
      <c r="B196" s="443">
        <v>472500</v>
      </c>
      <c r="C196" s="444" t="s">
        <v>61</v>
      </c>
      <c r="D196" s="463"/>
      <c r="E196" s="464"/>
      <c r="F196" s="465"/>
      <c r="G196" s="465"/>
    </row>
    <row r="197" spans="1:7">
      <c r="A197" s="462">
        <v>5320</v>
      </c>
      <c r="B197" s="443">
        <v>472600</v>
      </c>
      <c r="C197" s="444" t="s">
        <v>62</v>
      </c>
      <c r="D197" s="463"/>
      <c r="E197" s="464"/>
      <c r="F197" s="465"/>
      <c r="G197" s="465"/>
    </row>
    <row r="198" spans="1:7">
      <c r="A198" s="462">
        <v>5321</v>
      </c>
      <c r="B198" s="443">
        <v>472700</v>
      </c>
      <c r="C198" s="444" t="s">
        <v>1581</v>
      </c>
      <c r="D198" s="463"/>
      <c r="E198" s="464"/>
      <c r="F198" s="465"/>
      <c r="G198" s="465"/>
    </row>
    <row r="199" spans="1:7">
      <c r="A199" s="462">
        <v>5322</v>
      </c>
      <c r="B199" s="443">
        <v>472800</v>
      </c>
      <c r="C199" s="444" t="s">
        <v>1582</v>
      </c>
      <c r="D199" s="463"/>
      <c r="E199" s="464"/>
      <c r="F199" s="465"/>
      <c r="G199" s="465"/>
    </row>
    <row r="200" spans="1:7">
      <c r="A200" s="462">
        <v>5323</v>
      </c>
      <c r="B200" s="443">
        <v>472900</v>
      </c>
      <c r="C200" s="444" t="s">
        <v>1064</v>
      </c>
      <c r="D200" s="463"/>
      <c r="E200" s="464"/>
      <c r="F200" s="465"/>
      <c r="G200" s="465"/>
    </row>
    <row r="201" spans="1:7">
      <c r="A201" s="459">
        <v>5324</v>
      </c>
      <c r="B201" s="434">
        <v>480000</v>
      </c>
      <c r="C201" s="438" t="s">
        <v>1583</v>
      </c>
      <c r="D201" s="441">
        <f>D202+D205+D209+D211+D218+D220</f>
        <v>0</v>
      </c>
      <c r="E201" s="460"/>
      <c r="F201" s="461"/>
      <c r="G201" s="461"/>
    </row>
    <row r="202" spans="1:7">
      <c r="A202" s="459">
        <v>5325</v>
      </c>
      <c r="B202" s="434">
        <v>481000</v>
      </c>
      <c r="C202" s="438" t="s">
        <v>1584</v>
      </c>
      <c r="D202" s="441">
        <f>D203+D204</f>
        <v>0</v>
      </c>
      <c r="E202" s="460"/>
      <c r="F202" s="461"/>
      <c r="G202" s="461"/>
    </row>
    <row r="203" spans="1:7" ht="25.5">
      <c r="A203" s="462">
        <v>5326</v>
      </c>
      <c r="B203" s="443">
        <v>481100</v>
      </c>
      <c r="C203" s="444" t="s">
        <v>539</v>
      </c>
      <c r="D203" s="463"/>
      <c r="E203" s="464"/>
      <c r="F203" s="465"/>
      <c r="G203" s="465"/>
    </row>
    <row r="204" spans="1:7">
      <c r="A204" s="462">
        <v>5327</v>
      </c>
      <c r="B204" s="443">
        <v>481900</v>
      </c>
      <c r="C204" s="444" t="s">
        <v>540</v>
      </c>
      <c r="D204" s="463"/>
      <c r="E204" s="464"/>
      <c r="F204" s="465"/>
      <c r="G204" s="465"/>
    </row>
    <row r="205" spans="1:7">
      <c r="A205" s="459">
        <v>5328</v>
      </c>
      <c r="B205" s="434">
        <v>482000</v>
      </c>
      <c r="C205" s="438" t="s">
        <v>1585</v>
      </c>
      <c r="D205" s="441">
        <f>SUM(D206:D208)</f>
        <v>0</v>
      </c>
      <c r="E205" s="460"/>
      <c r="F205" s="461"/>
      <c r="G205" s="461"/>
    </row>
    <row r="206" spans="1:7">
      <c r="A206" s="462">
        <v>5329</v>
      </c>
      <c r="B206" s="443">
        <v>482100</v>
      </c>
      <c r="C206" s="444" t="s">
        <v>245</v>
      </c>
      <c r="D206" s="463"/>
      <c r="E206" s="464"/>
      <c r="F206" s="465"/>
      <c r="G206" s="465"/>
    </row>
    <row r="207" spans="1:7">
      <c r="A207" s="462">
        <v>5330</v>
      </c>
      <c r="B207" s="443">
        <v>482200</v>
      </c>
      <c r="C207" s="444" t="s">
        <v>90</v>
      </c>
      <c r="D207" s="463"/>
      <c r="E207" s="464"/>
      <c r="F207" s="465"/>
      <c r="G207" s="465"/>
    </row>
    <row r="208" spans="1:7">
      <c r="A208" s="462">
        <v>5331</v>
      </c>
      <c r="B208" s="443">
        <v>482300</v>
      </c>
      <c r="C208" s="444" t="s">
        <v>1301</v>
      </c>
      <c r="D208" s="463"/>
      <c r="E208" s="464"/>
      <c r="F208" s="465"/>
      <c r="G208" s="465"/>
    </row>
    <row r="209" spans="1:7">
      <c r="A209" s="459">
        <v>5332</v>
      </c>
      <c r="B209" s="434">
        <v>483000</v>
      </c>
      <c r="C209" s="438" t="s">
        <v>1586</v>
      </c>
      <c r="D209" s="441">
        <f>D210</f>
        <v>0</v>
      </c>
      <c r="E209" s="460"/>
      <c r="F209" s="461"/>
      <c r="G209" s="461"/>
    </row>
    <row r="210" spans="1:7">
      <c r="A210" s="462">
        <v>5333</v>
      </c>
      <c r="B210" s="443">
        <v>483100</v>
      </c>
      <c r="C210" s="444" t="s">
        <v>0</v>
      </c>
      <c r="D210" s="463"/>
      <c r="E210" s="464"/>
      <c r="F210" s="465"/>
      <c r="G210" s="465"/>
    </row>
    <row r="211" spans="1:7" ht="38.25">
      <c r="A211" s="459">
        <v>5334</v>
      </c>
      <c r="B211" s="434">
        <v>484000</v>
      </c>
      <c r="C211" s="438" t="s">
        <v>1587</v>
      </c>
      <c r="D211" s="441">
        <f>D212+D213</f>
        <v>0</v>
      </c>
      <c r="E211" s="460"/>
      <c r="F211" s="461"/>
      <c r="G211" s="461"/>
    </row>
    <row r="212" spans="1:7" ht="25.5">
      <c r="A212" s="462">
        <v>5335</v>
      </c>
      <c r="B212" s="443">
        <v>484100</v>
      </c>
      <c r="C212" s="444" t="s">
        <v>930</v>
      </c>
      <c r="D212" s="463"/>
      <c r="E212" s="464"/>
      <c r="F212" s="465"/>
      <c r="G212" s="465"/>
    </row>
    <row r="213" spans="1:7">
      <c r="A213" s="462">
        <v>5336</v>
      </c>
      <c r="B213" s="443">
        <v>484200</v>
      </c>
      <c r="C213" s="444" t="s">
        <v>665</v>
      </c>
      <c r="D213" s="463"/>
      <c r="E213" s="464"/>
      <c r="F213" s="465"/>
      <c r="G213" s="465"/>
    </row>
    <row r="214" spans="1:7" ht="27.75" customHeight="1">
      <c r="A214" s="561" t="s">
        <v>857</v>
      </c>
      <c r="B214" s="562" t="s">
        <v>858</v>
      </c>
      <c r="C214" s="563" t="s">
        <v>859</v>
      </c>
      <c r="D214" s="564" t="s">
        <v>1751</v>
      </c>
      <c r="E214" s="565"/>
      <c r="F214" s="469"/>
      <c r="G214" s="469"/>
    </row>
    <row r="215" spans="1:7" ht="27.75" customHeight="1">
      <c r="A215" s="561"/>
      <c r="B215" s="562"/>
      <c r="C215" s="563"/>
      <c r="D215" s="564"/>
      <c r="E215" s="565"/>
      <c r="F215" s="469"/>
      <c r="G215" s="469"/>
    </row>
    <row r="216" spans="1:7" ht="27.75" customHeight="1">
      <c r="A216" s="561"/>
      <c r="B216" s="562"/>
      <c r="C216" s="563"/>
      <c r="D216" s="564"/>
      <c r="E216" s="565"/>
      <c r="F216" s="469"/>
      <c r="G216" s="469"/>
    </row>
    <row r="217" spans="1:7">
      <c r="A217" s="410" t="s">
        <v>625</v>
      </c>
      <c r="B217" s="409" t="s">
        <v>626</v>
      </c>
      <c r="C217" s="409" t="s">
        <v>627</v>
      </c>
      <c r="D217" s="408" t="s">
        <v>628</v>
      </c>
      <c r="E217" s="407"/>
      <c r="F217" s="470"/>
      <c r="G217" s="470"/>
    </row>
    <row r="218" spans="1:7" ht="25.5">
      <c r="A218" s="459">
        <v>5337</v>
      </c>
      <c r="B218" s="434">
        <v>485000</v>
      </c>
      <c r="C218" s="438" t="s">
        <v>1588</v>
      </c>
      <c r="D218" s="441">
        <f>D219</f>
        <v>0</v>
      </c>
      <c r="E218" s="460"/>
      <c r="F218" s="461"/>
      <c r="G218" s="461"/>
    </row>
    <row r="219" spans="1:7">
      <c r="A219" s="462">
        <v>5338</v>
      </c>
      <c r="B219" s="443">
        <v>485100</v>
      </c>
      <c r="C219" s="444" t="s">
        <v>1589</v>
      </c>
      <c r="D219" s="463"/>
      <c r="E219" s="464"/>
      <c r="F219" s="465"/>
      <c r="G219" s="465"/>
    </row>
    <row r="220" spans="1:7" ht="25.5">
      <c r="A220" s="459">
        <v>5339</v>
      </c>
      <c r="B220" s="434">
        <v>489000</v>
      </c>
      <c r="C220" s="438" t="s">
        <v>1590</v>
      </c>
      <c r="D220" s="441">
        <f>D221</f>
        <v>0</v>
      </c>
      <c r="E220" s="460"/>
      <c r="F220" s="461"/>
      <c r="G220" s="461"/>
    </row>
    <row r="221" spans="1:7" ht="25.5">
      <c r="A221" s="462">
        <v>5340</v>
      </c>
      <c r="B221" s="443">
        <v>489100</v>
      </c>
      <c r="C221" s="444" t="s">
        <v>936</v>
      </c>
      <c r="D221" s="463"/>
      <c r="E221" s="464"/>
      <c r="F221" s="465"/>
      <c r="G221" s="465"/>
    </row>
    <row r="222" spans="1:7" ht="25.5">
      <c r="A222" s="459">
        <v>5341</v>
      </c>
      <c r="B222" s="434">
        <v>500000</v>
      </c>
      <c r="C222" s="438" t="s">
        <v>1591</v>
      </c>
      <c r="D222" s="441">
        <f>D223+D245+D254+D257+D265</f>
        <v>0</v>
      </c>
      <c r="E222" s="460"/>
      <c r="F222" s="461"/>
      <c r="G222" s="461"/>
    </row>
    <row r="223" spans="1:7">
      <c r="A223" s="459">
        <v>5342</v>
      </c>
      <c r="B223" s="434">
        <v>510000</v>
      </c>
      <c r="C223" s="438" t="s">
        <v>1592</v>
      </c>
      <c r="D223" s="441">
        <f>D224+D229+D239+D241+D243</f>
        <v>0</v>
      </c>
      <c r="E223" s="460"/>
      <c r="F223" s="461"/>
      <c r="G223" s="461"/>
    </row>
    <row r="224" spans="1:7">
      <c r="A224" s="459">
        <v>5343</v>
      </c>
      <c r="B224" s="434">
        <v>511000</v>
      </c>
      <c r="C224" s="438" t="s">
        <v>1593</v>
      </c>
      <c r="D224" s="441">
        <f>SUM(D225:D228)</f>
        <v>0</v>
      </c>
      <c r="E224" s="460"/>
      <c r="F224" s="461"/>
      <c r="G224" s="461"/>
    </row>
    <row r="225" spans="1:7">
      <c r="A225" s="462">
        <v>5344</v>
      </c>
      <c r="B225" s="443">
        <v>511100</v>
      </c>
      <c r="C225" s="444" t="s">
        <v>912</v>
      </c>
      <c r="D225" s="463"/>
      <c r="E225" s="464"/>
      <c r="F225" s="465"/>
      <c r="G225" s="465"/>
    </row>
    <row r="226" spans="1:7">
      <c r="A226" s="462">
        <v>5345</v>
      </c>
      <c r="B226" s="443">
        <v>511200</v>
      </c>
      <c r="C226" s="444" t="s">
        <v>913</v>
      </c>
      <c r="D226" s="463"/>
      <c r="E226" s="464"/>
      <c r="F226" s="465"/>
      <c r="G226" s="465"/>
    </row>
    <row r="227" spans="1:7">
      <c r="A227" s="462">
        <v>5346</v>
      </c>
      <c r="B227" s="443">
        <v>511300</v>
      </c>
      <c r="C227" s="444" t="s">
        <v>914</v>
      </c>
      <c r="D227" s="463"/>
      <c r="E227" s="464"/>
      <c r="F227" s="465"/>
      <c r="G227" s="465"/>
    </row>
    <row r="228" spans="1:7">
      <c r="A228" s="462">
        <v>5347</v>
      </c>
      <c r="B228" s="443">
        <v>511400</v>
      </c>
      <c r="C228" s="444" t="s">
        <v>915</v>
      </c>
      <c r="D228" s="463"/>
      <c r="E228" s="464"/>
      <c r="F228" s="465"/>
      <c r="G228" s="465"/>
    </row>
    <row r="229" spans="1:7">
      <c r="A229" s="459">
        <v>5348</v>
      </c>
      <c r="B229" s="434">
        <v>512000</v>
      </c>
      <c r="C229" s="438" t="s">
        <v>1594</v>
      </c>
      <c r="D229" s="441">
        <f>SUM(D230:D238)</f>
        <v>0</v>
      </c>
      <c r="E229" s="460"/>
      <c r="F229" s="461"/>
      <c r="G229" s="461"/>
    </row>
    <row r="230" spans="1:7">
      <c r="A230" s="462">
        <v>5349</v>
      </c>
      <c r="B230" s="443">
        <v>512100</v>
      </c>
      <c r="C230" s="444" t="s">
        <v>916</v>
      </c>
      <c r="D230" s="463"/>
      <c r="E230" s="464"/>
      <c r="F230" s="465"/>
      <c r="G230" s="465"/>
    </row>
    <row r="231" spans="1:7">
      <c r="A231" s="462">
        <v>5350</v>
      </c>
      <c r="B231" s="443">
        <v>512200</v>
      </c>
      <c r="C231" s="444" t="s">
        <v>242</v>
      </c>
      <c r="D231" s="463"/>
      <c r="E231" s="464"/>
      <c r="F231" s="465"/>
      <c r="G231" s="465"/>
    </row>
    <row r="232" spans="1:7">
      <c r="A232" s="462">
        <v>5351</v>
      </c>
      <c r="B232" s="443">
        <v>512300</v>
      </c>
      <c r="C232" s="444" t="s">
        <v>243</v>
      </c>
      <c r="D232" s="463"/>
      <c r="E232" s="464"/>
      <c r="F232" s="465"/>
      <c r="G232" s="465"/>
    </row>
    <row r="233" spans="1:7">
      <c r="A233" s="462">
        <v>5352</v>
      </c>
      <c r="B233" s="443">
        <v>512400</v>
      </c>
      <c r="C233" s="444" t="s">
        <v>509</v>
      </c>
      <c r="D233" s="463"/>
      <c r="E233" s="464"/>
      <c r="F233" s="465"/>
      <c r="G233" s="465"/>
    </row>
    <row r="234" spans="1:7">
      <c r="A234" s="462">
        <v>5353</v>
      </c>
      <c r="B234" s="443">
        <v>512500</v>
      </c>
      <c r="C234" s="444" t="s">
        <v>244</v>
      </c>
      <c r="D234" s="463"/>
      <c r="E234" s="464"/>
      <c r="F234" s="465"/>
      <c r="G234" s="465"/>
    </row>
    <row r="235" spans="1:7">
      <c r="A235" s="462">
        <v>5354</v>
      </c>
      <c r="B235" s="443">
        <v>512600</v>
      </c>
      <c r="C235" s="444" t="s">
        <v>1343</v>
      </c>
      <c r="D235" s="463"/>
      <c r="E235" s="464"/>
      <c r="F235" s="465"/>
      <c r="G235" s="465"/>
    </row>
    <row r="236" spans="1:7">
      <c r="A236" s="462">
        <v>5355</v>
      </c>
      <c r="B236" s="443">
        <v>512700</v>
      </c>
      <c r="C236" s="444" t="s">
        <v>150</v>
      </c>
      <c r="D236" s="463"/>
      <c r="E236" s="464"/>
      <c r="F236" s="465"/>
      <c r="G236" s="465"/>
    </row>
    <row r="237" spans="1:7">
      <c r="A237" s="462">
        <v>5356</v>
      </c>
      <c r="B237" s="443">
        <v>512800</v>
      </c>
      <c r="C237" s="444" t="s">
        <v>151</v>
      </c>
      <c r="D237" s="463"/>
      <c r="E237" s="464"/>
      <c r="F237" s="465"/>
      <c r="G237" s="465"/>
    </row>
    <row r="238" spans="1:7">
      <c r="A238" s="462">
        <v>5357</v>
      </c>
      <c r="B238" s="443">
        <v>512900</v>
      </c>
      <c r="C238" s="444" t="s">
        <v>917</v>
      </c>
      <c r="D238" s="463"/>
      <c r="E238" s="464"/>
      <c r="F238" s="465"/>
      <c r="G238" s="465"/>
    </row>
    <row r="239" spans="1:7">
      <c r="A239" s="459">
        <v>5358</v>
      </c>
      <c r="B239" s="434">
        <v>513000</v>
      </c>
      <c r="C239" s="438" t="s">
        <v>1595</v>
      </c>
      <c r="D239" s="441">
        <f>D240</f>
        <v>0</v>
      </c>
      <c r="E239" s="460"/>
      <c r="F239" s="461"/>
      <c r="G239" s="461"/>
    </row>
    <row r="240" spans="1:7">
      <c r="A240" s="462">
        <v>5359</v>
      </c>
      <c r="B240" s="443">
        <v>513100</v>
      </c>
      <c r="C240" s="444" t="s">
        <v>937</v>
      </c>
      <c r="D240" s="463"/>
      <c r="E240" s="464"/>
      <c r="F240" s="465"/>
      <c r="G240" s="465"/>
    </row>
    <row r="241" spans="1:7">
      <c r="A241" s="459">
        <v>5360</v>
      </c>
      <c r="B241" s="434">
        <v>514000</v>
      </c>
      <c r="C241" s="438" t="s">
        <v>1596</v>
      </c>
      <c r="D241" s="441">
        <f>D242</f>
        <v>0</v>
      </c>
      <c r="E241" s="460"/>
      <c r="F241" s="461"/>
      <c r="G241" s="461"/>
    </row>
    <row r="242" spans="1:7">
      <c r="A242" s="462">
        <v>5361</v>
      </c>
      <c r="B242" s="443">
        <v>514100</v>
      </c>
      <c r="C242" s="444" t="s">
        <v>918</v>
      </c>
      <c r="D242" s="463"/>
      <c r="E242" s="464"/>
      <c r="F242" s="465"/>
      <c r="G242" s="465"/>
    </row>
    <row r="243" spans="1:7">
      <c r="A243" s="459">
        <v>5362</v>
      </c>
      <c r="B243" s="434">
        <v>515000</v>
      </c>
      <c r="C243" s="438" t="s">
        <v>1597</v>
      </c>
      <c r="D243" s="441">
        <f>D244</f>
        <v>0</v>
      </c>
      <c r="E243" s="460"/>
      <c r="F243" s="461"/>
      <c r="G243" s="461"/>
    </row>
    <row r="244" spans="1:7">
      <c r="A244" s="462">
        <v>5363</v>
      </c>
      <c r="B244" s="443">
        <v>515100</v>
      </c>
      <c r="C244" s="444" t="s">
        <v>724</v>
      </c>
      <c r="D244" s="463"/>
      <c r="E244" s="464"/>
      <c r="F244" s="465"/>
      <c r="G244" s="465"/>
    </row>
    <row r="245" spans="1:7">
      <c r="A245" s="459">
        <v>5364</v>
      </c>
      <c r="B245" s="434">
        <v>520000</v>
      </c>
      <c r="C245" s="438" t="s">
        <v>1598</v>
      </c>
      <c r="D245" s="441">
        <f>D246+D248+D252</f>
        <v>0</v>
      </c>
      <c r="E245" s="460"/>
      <c r="F245" s="461"/>
      <c r="G245" s="461"/>
    </row>
    <row r="246" spans="1:7">
      <c r="A246" s="459">
        <v>5365</v>
      </c>
      <c r="B246" s="434">
        <v>521000</v>
      </c>
      <c r="C246" s="438" t="s">
        <v>1599</v>
      </c>
      <c r="D246" s="441">
        <f>D247</f>
        <v>0</v>
      </c>
      <c r="E246" s="460"/>
      <c r="F246" s="461"/>
      <c r="G246" s="461"/>
    </row>
    <row r="247" spans="1:7">
      <c r="A247" s="462">
        <v>5366</v>
      </c>
      <c r="B247" s="443">
        <v>521100</v>
      </c>
      <c r="C247" s="444" t="s">
        <v>497</v>
      </c>
      <c r="D247" s="463"/>
      <c r="E247" s="464"/>
      <c r="F247" s="465"/>
      <c r="G247" s="465"/>
    </row>
    <row r="248" spans="1:7">
      <c r="A248" s="459">
        <v>5367</v>
      </c>
      <c r="B248" s="434">
        <v>522000</v>
      </c>
      <c r="C248" s="438" t="s">
        <v>1600</v>
      </c>
      <c r="D248" s="441">
        <f>SUM(D249:D251)</f>
        <v>0</v>
      </c>
      <c r="E248" s="460"/>
      <c r="F248" s="461"/>
      <c r="G248" s="461"/>
    </row>
    <row r="249" spans="1:7">
      <c r="A249" s="462">
        <v>5368</v>
      </c>
      <c r="B249" s="443">
        <v>522100</v>
      </c>
      <c r="C249" s="444" t="s">
        <v>860</v>
      </c>
      <c r="D249" s="463"/>
      <c r="E249" s="464"/>
      <c r="F249" s="465"/>
      <c r="G249" s="465"/>
    </row>
    <row r="250" spans="1:7">
      <c r="A250" s="462">
        <v>5369</v>
      </c>
      <c r="B250" s="443">
        <v>522200</v>
      </c>
      <c r="C250" s="444" t="s">
        <v>491</v>
      </c>
      <c r="D250" s="463"/>
      <c r="E250" s="464"/>
      <c r="F250" s="465"/>
      <c r="G250" s="465"/>
    </row>
    <row r="251" spans="1:7">
      <c r="A251" s="462">
        <v>5370</v>
      </c>
      <c r="B251" s="443">
        <v>522300</v>
      </c>
      <c r="C251" s="444" t="s">
        <v>492</v>
      </c>
      <c r="D251" s="463"/>
      <c r="E251" s="464"/>
      <c r="F251" s="465"/>
      <c r="G251" s="465"/>
    </row>
    <row r="252" spans="1:7">
      <c r="A252" s="459">
        <v>5371</v>
      </c>
      <c r="B252" s="434">
        <v>523000</v>
      </c>
      <c r="C252" s="438" t="s">
        <v>1601</v>
      </c>
      <c r="D252" s="441">
        <f>D253</f>
        <v>0</v>
      </c>
      <c r="E252" s="460"/>
      <c r="F252" s="461"/>
      <c r="G252" s="461"/>
    </row>
    <row r="253" spans="1:7">
      <c r="A253" s="462">
        <v>5372</v>
      </c>
      <c r="B253" s="443">
        <v>523100</v>
      </c>
      <c r="C253" s="444" t="s">
        <v>493</v>
      </c>
      <c r="D253" s="463"/>
      <c r="E253" s="464"/>
      <c r="F253" s="465"/>
      <c r="G253" s="465"/>
    </row>
    <row r="254" spans="1:7">
      <c r="A254" s="459">
        <v>5373</v>
      </c>
      <c r="B254" s="434">
        <v>530000</v>
      </c>
      <c r="C254" s="438" t="s">
        <v>1602</v>
      </c>
      <c r="D254" s="441">
        <f>D255</f>
        <v>0</v>
      </c>
      <c r="E254" s="460"/>
      <c r="F254" s="461"/>
      <c r="G254" s="461"/>
    </row>
    <row r="255" spans="1:7">
      <c r="A255" s="459">
        <v>5374</v>
      </c>
      <c r="B255" s="434">
        <v>531000</v>
      </c>
      <c r="C255" s="438" t="s">
        <v>1603</v>
      </c>
      <c r="D255" s="441">
        <f>D256</f>
        <v>0</v>
      </c>
      <c r="E255" s="460"/>
      <c r="F255" s="461"/>
      <c r="G255" s="461"/>
    </row>
    <row r="256" spans="1:7">
      <c r="A256" s="462">
        <v>5375</v>
      </c>
      <c r="B256" s="443">
        <v>531100</v>
      </c>
      <c r="C256" s="444" t="s">
        <v>646</v>
      </c>
      <c r="D256" s="463"/>
      <c r="E256" s="464"/>
      <c r="F256" s="465"/>
      <c r="G256" s="465"/>
    </row>
    <row r="257" spans="1:7">
      <c r="A257" s="459">
        <v>5376</v>
      </c>
      <c r="B257" s="434">
        <v>540000</v>
      </c>
      <c r="C257" s="438" t="s">
        <v>1604</v>
      </c>
      <c r="D257" s="441">
        <f>D258+D260+D262</f>
        <v>0</v>
      </c>
      <c r="E257" s="460"/>
      <c r="F257" s="461"/>
      <c r="G257" s="461"/>
    </row>
    <row r="258" spans="1:7">
      <c r="A258" s="459">
        <v>5377</v>
      </c>
      <c r="B258" s="434">
        <v>541000</v>
      </c>
      <c r="C258" s="438" t="s">
        <v>1605</v>
      </c>
      <c r="D258" s="441">
        <f>D259</f>
        <v>0</v>
      </c>
      <c r="E258" s="460"/>
      <c r="F258" s="461"/>
      <c r="G258" s="461"/>
    </row>
    <row r="259" spans="1:7">
      <c r="A259" s="462">
        <v>5378</v>
      </c>
      <c r="B259" s="443">
        <v>541100</v>
      </c>
      <c r="C259" s="444" t="s">
        <v>544</v>
      </c>
      <c r="D259" s="463"/>
      <c r="E259" s="464"/>
      <c r="F259" s="465"/>
      <c r="G259" s="465"/>
    </row>
    <row r="260" spans="1:7">
      <c r="A260" s="459">
        <v>5379</v>
      </c>
      <c r="B260" s="434">
        <v>542000</v>
      </c>
      <c r="C260" s="438" t="s">
        <v>1606</v>
      </c>
      <c r="D260" s="441">
        <f>D261</f>
        <v>0</v>
      </c>
      <c r="E260" s="460"/>
      <c r="F260" s="461"/>
      <c r="G260" s="461"/>
    </row>
    <row r="261" spans="1:7">
      <c r="A261" s="462">
        <v>5380</v>
      </c>
      <c r="B261" s="443">
        <v>542100</v>
      </c>
      <c r="C261" s="444" t="s">
        <v>494</v>
      </c>
      <c r="D261" s="463"/>
      <c r="E261" s="464"/>
      <c r="F261" s="465"/>
      <c r="G261" s="465"/>
    </row>
    <row r="262" spans="1:7">
      <c r="A262" s="459">
        <v>5381</v>
      </c>
      <c r="B262" s="434">
        <v>543000</v>
      </c>
      <c r="C262" s="438" t="s">
        <v>1607</v>
      </c>
      <c r="D262" s="441">
        <f>D263+D264</f>
        <v>0</v>
      </c>
      <c r="E262" s="460"/>
      <c r="F262" s="461"/>
      <c r="G262" s="461"/>
    </row>
    <row r="263" spans="1:7">
      <c r="A263" s="462">
        <v>5382</v>
      </c>
      <c r="B263" s="443">
        <v>543100</v>
      </c>
      <c r="C263" s="444" t="s">
        <v>495</v>
      </c>
      <c r="D263" s="463"/>
      <c r="E263" s="464"/>
      <c r="F263" s="465"/>
      <c r="G263" s="465"/>
    </row>
    <row r="264" spans="1:7">
      <c r="A264" s="462">
        <v>5383</v>
      </c>
      <c r="B264" s="443">
        <v>543200</v>
      </c>
      <c r="C264" s="444" t="s">
        <v>496</v>
      </c>
      <c r="D264" s="463"/>
      <c r="E264" s="464"/>
      <c r="F264" s="465"/>
      <c r="G264" s="465"/>
    </row>
    <row r="265" spans="1:7" ht="38.25">
      <c r="A265" s="459">
        <v>5384</v>
      </c>
      <c r="B265" s="434">
        <v>550000</v>
      </c>
      <c r="C265" s="438" t="s">
        <v>1608</v>
      </c>
      <c r="D265" s="441">
        <f>D266</f>
        <v>0</v>
      </c>
      <c r="E265" s="460"/>
      <c r="F265" s="461"/>
      <c r="G265" s="461"/>
    </row>
    <row r="266" spans="1:7" ht="38.25">
      <c r="A266" s="459">
        <v>5385</v>
      </c>
      <c r="B266" s="434">
        <v>551000</v>
      </c>
      <c r="C266" s="438" t="s">
        <v>1609</v>
      </c>
      <c r="D266" s="441">
        <f>D267</f>
        <v>0</v>
      </c>
      <c r="E266" s="460"/>
      <c r="F266" s="461"/>
      <c r="G266" s="461"/>
    </row>
    <row r="267" spans="1:7" ht="25.5">
      <c r="A267" s="462">
        <v>5386</v>
      </c>
      <c r="B267" s="443">
        <v>551100</v>
      </c>
      <c r="C267" s="444" t="s">
        <v>1048</v>
      </c>
      <c r="D267" s="463"/>
      <c r="E267" s="464"/>
      <c r="F267" s="465"/>
      <c r="G267" s="465"/>
    </row>
    <row r="268" spans="1:7" ht="25.5">
      <c r="A268" s="459">
        <v>5387</v>
      </c>
      <c r="B268" s="434">
        <v>600000</v>
      </c>
      <c r="C268" s="438" t="s">
        <v>1610</v>
      </c>
      <c r="D268" s="441">
        <f>D269+D298</f>
        <v>0</v>
      </c>
      <c r="E268" s="460"/>
      <c r="F268" s="461"/>
      <c r="G268" s="461"/>
    </row>
    <row r="269" spans="1:7">
      <c r="A269" s="459">
        <v>5388</v>
      </c>
      <c r="B269" s="434">
        <v>610000</v>
      </c>
      <c r="C269" s="438" t="s">
        <v>1611</v>
      </c>
      <c r="D269" s="441">
        <f>D270+D280+D292+D294+D296</f>
        <v>0</v>
      </c>
      <c r="E269" s="460"/>
      <c r="F269" s="461"/>
      <c r="G269" s="461"/>
    </row>
    <row r="270" spans="1:7" ht="25.5">
      <c r="A270" s="459">
        <v>5389</v>
      </c>
      <c r="B270" s="434">
        <v>611000</v>
      </c>
      <c r="C270" s="438" t="s">
        <v>1612</v>
      </c>
      <c r="D270" s="441">
        <f>SUM(D271:D279)</f>
        <v>0</v>
      </c>
      <c r="E270" s="460"/>
      <c r="F270" s="461"/>
      <c r="G270" s="461"/>
    </row>
    <row r="271" spans="1:7">
      <c r="A271" s="462">
        <v>5390</v>
      </c>
      <c r="B271" s="443">
        <v>611100</v>
      </c>
      <c r="C271" s="444" t="s">
        <v>507</v>
      </c>
      <c r="D271" s="463"/>
      <c r="E271" s="464"/>
      <c r="F271" s="465"/>
      <c r="G271" s="465"/>
    </row>
    <row r="272" spans="1:7">
      <c r="A272" s="462">
        <v>5391</v>
      </c>
      <c r="B272" s="443">
        <v>611200</v>
      </c>
      <c r="C272" s="444" t="s">
        <v>508</v>
      </c>
      <c r="D272" s="463"/>
      <c r="E272" s="464"/>
      <c r="F272" s="465"/>
      <c r="G272" s="465"/>
    </row>
    <row r="273" spans="1:7">
      <c r="A273" s="462">
        <v>5392</v>
      </c>
      <c r="B273" s="443">
        <v>611300</v>
      </c>
      <c r="C273" s="444" t="s">
        <v>813</v>
      </c>
      <c r="D273" s="463"/>
      <c r="E273" s="464"/>
      <c r="F273" s="465"/>
      <c r="G273" s="465"/>
    </row>
    <row r="274" spans="1:7">
      <c r="A274" s="462">
        <v>5393</v>
      </c>
      <c r="B274" s="443">
        <v>611400</v>
      </c>
      <c r="C274" s="444" t="s">
        <v>814</v>
      </c>
      <c r="D274" s="463"/>
      <c r="E274" s="464"/>
      <c r="F274" s="465"/>
      <c r="G274" s="465"/>
    </row>
    <row r="275" spans="1:7">
      <c r="A275" s="462">
        <v>5394</v>
      </c>
      <c r="B275" s="443">
        <v>611500</v>
      </c>
      <c r="C275" s="444" t="s">
        <v>815</v>
      </c>
      <c r="D275" s="463"/>
      <c r="E275" s="464"/>
      <c r="F275" s="465"/>
      <c r="G275" s="465"/>
    </row>
    <row r="276" spans="1:7">
      <c r="A276" s="462">
        <v>5395</v>
      </c>
      <c r="B276" s="443">
        <v>611600</v>
      </c>
      <c r="C276" s="444" t="s">
        <v>816</v>
      </c>
      <c r="D276" s="463"/>
      <c r="E276" s="464"/>
      <c r="F276" s="465"/>
      <c r="G276" s="465"/>
    </row>
    <row r="277" spans="1:7">
      <c r="A277" s="462">
        <v>5396</v>
      </c>
      <c r="B277" s="443">
        <v>611700</v>
      </c>
      <c r="C277" s="444" t="s">
        <v>1613</v>
      </c>
      <c r="D277" s="463"/>
      <c r="E277" s="464"/>
      <c r="F277" s="465"/>
      <c r="G277" s="465"/>
    </row>
    <row r="278" spans="1:7">
      <c r="A278" s="462">
        <v>5397</v>
      </c>
      <c r="B278" s="443">
        <v>611800</v>
      </c>
      <c r="C278" s="444" t="s">
        <v>818</v>
      </c>
      <c r="D278" s="463"/>
      <c r="E278" s="464"/>
      <c r="F278" s="465"/>
      <c r="G278" s="465"/>
    </row>
    <row r="279" spans="1:7">
      <c r="A279" s="462">
        <v>5398</v>
      </c>
      <c r="B279" s="443">
        <v>611900</v>
      </c>
      <c r="C279" s="444" t="s">
        <v>287</v>
      </c>
      <c r="D279" s="463"/>
      <c r="E279" s="464"/>
      <c r="F279" s="465"/>
      <c r="G279" s="465"/>
    </row>
    <row r="280" spans="1:7">
      <c r="A280" s="459">
        <v>5399</v>
      </c>
      <c r="B280" s="434">
        <v>612000</v>
      </c>
      <c r="C280" s="438" t="s">
        <v>1614</v>
      </c>
      <c r="D280" s="441">
        <f>SUM(D281:D291)</f>
        <v>0</v>
      </c>
      <c r="E280" s="460"/>
      <c r="F280" s="461"/>
      <c r="G280" s="461"/>
    </row>
    <row r="281" spans="1:7" ht="25.5">
      <c r="A281" s="462">
        <v>5400</v>
      </c>
      <c r="B281" s="443">
        <v>612100</v>
      </c>
      <c r="C281" s="444" t="s">
        <v>1346</v>
      </c>
      <c r="D281" s="463"/>
      <c r="E281" s="464"/>
      <c r="F281" s="465"/>
      <c r="G281" s="465"/>
    </row>
    <row r="282" spans="1:7">
      <c r="A282" s="462">
        <v>5401</v>
      </c>
      <c r="B282" s="443">
        <v>612200</v>
      </c>
      <c r="C282" s="444" t="s">
        <v>819</v>
      </c>
      <c r="D282" s="463"/>
      <c r="E282" s="464"/>
      <c r="F282" s="465"/>
      <c r="G282" s="465"/>
    </row>
    <row r="283" spans="1:7">
      <c r="A283" s="462">
        <v>5402</v>
      </c>
      <c r="B283" s="443">
        <v>612300</v>
      </c>
      <c r="C283" s="444" t="s">
        <v>152</v>
      </c>
      <c r="D283" s="463"/>
      <c r="E283" s="464"/>
      <c r="F283" s="465"/>
      <c r="G283" s="465"/>
    </row>
    <row r="284" spans="1:7" ht="25.5" customHeight="1">
      <c r="A284" s="561" t="s">
        <v>857</v>
      </c>
      <c r="B284" s="562" t="s">
        <v>858</v>
      </c>
      <c r="C284" s="563" t="s">
        <v>859</v>
      </c>
      <c r="D284" s="564" t="s">
        <v>1751</v>
      </c>
      <c r="E284" s="565"/>
      <c r="F284" s="469"/>
      <c r="G284" s="469"/>
    </row>
    <row r="285" spans="1:7" ht="25.5" customHeight="1">
      <c r="A285" s="561"/>
      <c r="B285" s="562"/>
      <c r="C285" s="563"/>
      <c r="D285" s="564"/>
      <c r="E285" s="565"/>
      <c r="F285" s="469"/>
      <c r="G285" s="469"/>
    </row>
    <row r="286" spans="1:7" ht="25.5" customHeight="1">
      <c r="A286" s="561"/>
      <c r="B286" s="562"/>
      <c r="C286" s="563"/>
      <c r="D286" s="564"/>
      <c r="E286" s="565"/>
      <c r="F286" s="469"/>
      <c r="G286" s="469"/>
    </row>
    <row r="287" spans="1:7">
      <c r="A287" s="410" t="s">
        <v>625</v>
      </c>
      <c r="B287" s="409" t="s">
        <v>626</v>
      </c>
      <c r="C287" s="409" t="s">
        <v>627</v>
      </c>
      <c r="D287" s="408" t="s">
        <v>628</v>
      </c>
      <c r="E287" s="407"/>
      <c r="F287" s="470"/>
      <c r="G287" s="470"/>
    </row>
    <row r="288" spans="1:7">
      <c r="A288" s="462">
        <v>5403</v>
      </c>
      <c r="B288" s="443">
        <v>612400</v>
      </c>
      <c r="C288" s="444" t="s">
        <v>1615</v>
      </c>
      <c r="D288" s="463"/>
      <c r="E288" s="464"/>
      <c r="F288" s="465"/>
      <c r="G288" s="465"/>
    </row>
    <row r="289" spans="1:7">
      <c r="A289" s="462">
        <v>5404</v>
      </c>
      <c r="B289" s="443">
        <v>612500</v>
      </c>
      <c r="C289" s="444" t="s">
        <v>1616</v>
      </c>
      <c r="D289" s="463"/>
      <c r="E289" s="464"/>
      <c r="F289" s="465"/>
      <c r="G289" s="465"/>
    </row>
    <row r="290" spans="1:7">
      <c r="A290" s="462">
        <v>5405</v>
      </c>
      <c r="B290" s="443">
        <v>612600</v>
      </c>
      <c r="C290" s="444" t="s">
        <v>155</v>
      </c>
      <c r="D290" s="463"/>
      <c r="E290" s="464"/>
      <c r="F290" s="465"/>
      <c r="G290" s="465"/>
    </row>
    <row r="291" spans="1:7">
      <c r="A291" s="462">
        <v>5406</v>
      </c>
      <c r="B291" s="443">
        <v>612900</v>
      </c>
      <c r="C291" s="444" t="s">
        <v>1075</v>
      </c>
      <c r="D291" s="463"/>
      <c r="E291" s="464"/>
      <c r="F291" s="465"/>
      <c r="G291" s="465"/>
    </row>
    <row r="292" spans="1:7">
      <c r="A292" s="459">
        <v>5407</v>
      </c>
      <c r="B292" s="434">
        <v>613000</v>
      </c>
      <c r="C292" s="438" t="s">
        <v>1617</v>
      </c>
      <c r="D292" s="441">
        <f>D293</f>
        <v>0</v>
      </c>
      <c r="E292" s="460"/>
      <c r="F292" s="461"/>
      <c r="G292" s="461"/>
    </row>
    <row r="293" spans="1:7">
      <c r="A293" s="462">
        <v>5408</v>
      </c>
      <c r="B293" s="443">
        <v>613100</v>
      </c>
      <c r="C293" s="444" t="s">
        <v>156</v>
      </c>
      <c r="D293" s="463"/>
      <c r="E293" s="464"/>
      <c r="F293" s="465"/>
      <c r="G293" s="465"/>
    </row>
    <row r="294" spans="1:7">
      <c r="A294" s="459">
        <v>5409</v>
      </c>
      <c r="B294" s="434">
        <v>614000</v>
      </c>
      <c r="C294" s="438" t="s">
        <v>1618</v>
      </c>
      <c r="D294" s="441">
        <f>D295</f>
        <v>0</v>
      </c>
      <c r="E294" s="460"/>
      <c r="F294" s="461"/>
      <c r="G294" s="461"/>
    </row>
    <row r="295" spans="1:7">
      <c r="A295" s="462">
        <v>5410</v>
      </c>
      <c r="B295" s="443">
        <v>614100</v>
      </c>
      <c r="C295" s="444" t="s">
        <v>206</v>
      </c>
      <c r="D295" s="463"/>
      <c r="E295" s="464"/>
      <c r="F295" s="465"/>
      <c r="G295" s="465"/>
    </row>
    <row r="296" spans="1:7" ht="25.5">
      <c r="A296" s="459">
        <v>5411</v>
      </c>
      <c r="B296" s="434">
        <v>615000</v>
      </c>
      <c r="C296" s="438" t="s">
        <v>1619</v>
      </c>
      <c r="D296" s="441">
        <f>D297</f>
        <v>0</v>
      </c>
      <c r="E296" s="460"/>
      <c r="F296" s="461"/>
      <c r="G296" s="461"/>
    </row>
    <row r="297" spans="1:7">
      <c r="A297" s="462">
        <v>5412</v>
      </c>
      <c r="B297" s="443">
        <v>615100</v>
      </c>
      <c r="C297" s="444" t="s">
        <v>1348</v>
      </c>
      <c r="D297" s="463"/>
      <c r="E297" s="464"/>
      <c r="F297" s="465"/>
      <c r="G297" s="465"/>
    </row>
    <row r="298" spans="1:7">
      <c r="A298" s="459">
        <v>5413</v>
      </c>
      <c r="B298" s="434">
        <v>620000</v>
      </c>
      <c r="C298" s="438" t="s">
        <v>1620</v>
      </c>
      <c r="D298" s="441">
        <f>D299+D309+D318</f>
        <v>0</v>
      </c>
      <c r="E298" s="460"/>
      <c r="F298" s="461"/>
      <c r="G298" s="461"/>
    </row>
    <row r="299" spans="1:7">
      <c r="A299" s="459">
        <v>5414</v>
      </c>
      <c r="B299" s="434">
        <v>621000</v>
      </c>
      <c r="C299" s="438" t="s">
        <v>1621</v>
      </c>
      <c r="D299" s="441">
        <f>SUM(D300:D308)</f>
        <v>0</v>
      </c>
      <c r="E299" s="460"/>
      <c r="F299" s="461"/>
      <c r="G299" s="461"/>
    </row>
    <row r="300" spans="1:7">
      <c r="A300" s="462">
        <v>5415</v>
      </c>
      <c r="B300" s="443">
        <v>621100</v>
      </c>
      <c r="C300" s="444" t="s">
        <v>157</v>
      </c>
      <c r="D300" s="463"/>
      <c r="E300" s="464"/>
      <c r="F300" s="465"/>
      <c r="G300" s="465"/>
    </row>
    <row r="301" spans="1:7">
      <c r="A301" s="462">
        <v>5416</v>
      </c>
      <c r="B301" s="443">
        <v>621200</v>
      </c>
      <c r="C301" s="444" t="s">
        <v>498</v>
      </c>
      <c r="D301" s="463"/>
      <c r="E301" s="464"/>
      <c r="F301" s="465"/>
      <c r="G301" s="465"/>
    </row>
    <row r="302" spans="1:7">
      <c r="A302" s="462">
        <v>5417</v>
      </c>
      <c r="B302" s="443">
        <v>621300</v>
      </c>
      <c r="C302" s="444" t="s">
        <v>810</v>
      </c>
      <c r="D302" s="463"/>
      <c r="E302" s="464"/>
      <c r="F302" s="465"/>
      <c r="G302" s="465"/>
    </row>
    <row r="303" spans="1:7">
      <c r="A303" s="462">
        <v>5418</v>
      </c>
      <c r="B303" s="443">
        <v>621400</v>
      </c>
      <c r="C303" s="444" t="s">
        <v>207</v>
      </c>
      <c r="D303" s="463"/>
      <c r="E303" s="464"/>
      <c r="F303" s="465"/>
      <c r="G303" s="465"/>
    </row>
    <row r="304" spans="1:7">
      <c r="A304" s="462">
        <v>5419</v>
      </c>
      <c r="B304" s="443">
        <v>621500</v>
      </c>
      <c r="C304" s="444" t="s">
        <v>158</v>
      </c>
      <c r="D304" s="463"/>
      <c r="E304" s="464"/>
      <c r="F304" s="465"/>
      <c r="G304" s="465"/>
    </row>
    <row r="305" spans="1:7">
      <c r="A305" s="462">
        <v>5420</v>
      </c>
      <c r="B305" s="443">
        <v>621600</v>
      </c>
      <c r="C305" s="444" t="s">
        <v>811</v>
      </c>
      <c r="D305" s="463"/>
      <c r="E305" s="464"/>
      <c r="F305" s="465"/>
      <c r="G305" s="465"/>
    </row>
    <row r="306" spans="1:7">
      <c r="A306" s="462">
        <v>5421</v>
      </c>
      <c r="B306" s="443">
        <v>621700</v>
      </c>
      <c r="C306" s="444" t="s">
        <v>524</v>
      </c>
      <c r="D306" s="463"/>
      <c r="E306" s="464"/>
      <c r="F306" s="465"/>
      <c r="G306" s="465"/>
    </row>
    <row r="307" spans="1:7">
      <c r="A307" s="462">
        <v>5422</v>
      </c>
      <c r="B307" s="443">
        <v>621800</v>
      </c>
      <c r="C307" s="444" t="s">
        <v>812</v>
      </c>
      <c r="D307" s="463"/>
      <c r="E307" s="464"/>
      <c r="F307" s="465"/>
      <c r="G307" s="465"/>
    </row>
    <row r="308" spans="1:7">
      <c r="A308" s="462">
        <v>5423</v>
      </c>
      <c r="B308" s="443">
        <v>621900</v>
      </c>
      <c r="C308" s="444" t="s">
        <v>525</v>
      </c>
      <c r="D308" s="463"/>
      <c r="E308" s="464"/>
      <c r="F308" s="465"/>
      <c r="G308" s="465"/>
    </row>
    <row r="309" spans="1:7">
      <c r="A309" s="459">
        <v>5424</v>
      </c>
      <c r="B309" s="434">
        <v>622000</v>
      </c>
      <c r="C309" s="438" t="s">
        <v>1622</v>
      </c>
      <c r="D309" s="441">
        <f>SUM(D310:D317)</f>
        <v>0</v>
      </c>
      <c r="E309" s="460"/>
      <c r="F309" s="461"/>
      <c r="G309" s="461"/>
    </row>
    <row r="310" spans="1:7">
      <c r="A310" s="462">
        <v>5425</v>
      </c>
      <c r="B310" s="443">
        <v>622100</v>
      </c>
      <c r="C310" s="444" t="s">
        <v>526</v>
      </c>
      <c r="D310" s="463"/>
      <c r="E310" s="464"/>
      <c r="F310" s="465"/>
      <c r="G310" s="465"/>
    </row>
    <row r="311" spans="1:7">
      <c r="A311" s="462">
        <v>5426</v>
      </c>
      <c r="B311" s="443">
        <v>622200</v>
      </c>
      <c r="C311" s="444" t="s">
        <v>1049</v>
      </c>
      <c r="D311" s="463"/>
      <c r="E311" s="464"/>
      <c r="F311" s="465"/>
      <c r="G311" s="465"/>
    </row>
    <row r="312" spans="1:7">
      <c r="A312" s="462">
        <v>5427</v>
      </c>
      <c r="B312" s="443">
        <v>622300</v>
      </c>
      <c r="C312" s="444" t="s">
        <v>1050</v>
      </c>
      <c r="D312" s="463"/>
      <c r="E312" s="464"/>
      <c r="F312" s="465"/>
      <c r="G312" s="465"/>
    </row>
    <row r="313" spans="1:7">
      <c r="A313" s="462">
        <v>5428</v>
      </c>
      <c r="B313" s="443">
        <v>622400</v>
      </c>
      <c r="C313" s="444" t="s">
        <v>1051</v>
      </c>
      <c r="D313" s="463"/>
      <c r="E313" s="464"/>
      <c r="F313" s="465"/>
      <c r="G313" s="465"/>
    </row>
    <row r="314" spans="1:7">
      <c r="A314" s="462">
        <v>5429</v>
      </c>
      <c r="B314" s="443">
        <v>622500</v>
      </c>
      <c r="C314" s="444" t="s">
        <v>1052</v>
      </c>
      <c r="D314" s="463"/>
      <c r="E314" s="464"/>
      <c r="F314" s="465"/>
      <c r="G314" s="465"/>
    </row>
    <row r="315" spans="1:7">
      <c r="A315" s="462">
        <v>5430</v>
      </c>
      <c r="B315" s="443">
        <v>622600</v>
      </c>
      <c r="C315" s="444" t="s">
        <v>528</v>
      </c>
      <c r="D315" s="463"/>
      <c r="E315" s="464"/>
      <c r="F315" s="465"/>
      <c r="G315" s="465"/>
    </row>
    <row r="316" spans="1:7">
      <c r="A316" s="462">
        <v>5431</v>
      </c>
      <c r="B316" s="443">
        <v>622700</v>
      </c>
      <c r="C316" s="444" t="s">
        <v>527</v>
      </c>
      <c r="D316" s="463"/>
      <c r="E316" s="464"/>
      <c r="F316" s="465"/>
      <c r="G316" s="465"/>
    </row>
    <row r="317" spans="1:7">
      <c r="A317" s="462">
        <v>5432</v>
      </c>
      <c r="B317" s="443">
        <v>622800</v>
      </c>
      <c r="C317" s="444" t="s">
        <v>208</v>
      </c>
      <c r="D317" s="463"/>
      <c r="E317" s="464"/>
      <c r="F317" s="465"/>
      <c r="G317" s="465"/>
    </row>
    <row r="318" spans="1:7" ht="38.25">
      <c r="A318" s="459">
        <v>5433</v>
      </c>
      <c r="B318" s="434">
        <v>623000</v>
      </c>
      <c r="C318" s="438" t="s">
        <v>1623</v>
      </c>
      <c r="D318" s="441">
        <f>D319</f>
        <v>0</v>
      </c>
      <c r="E318" s="460"/>
      <c r="F318" s="461"/>
      <c r="G318" s="461"/>
    </row>
    <row r="319" spans="1:7" ht="25.5">
      <c r="A319" s="462">
        <v>5434</v>
      </c>
      <c r="B319" s="443">
        <v>623100</v>
      </c>
      <c r="C319" s="444" t="s">
        <v>1624</v>
      </c>
      <c r="D319" s="463"/>
      <c r="E319" s="464"/>
      <c r="F319" s="465"/>
      <c r="G319" s="465"/>
    </row>
    <row r="320" spans="1:7" ht="13.5" thickBot="1">
      <c r="A320" s="471">
        <v>5435</v>
      </c>
      <c r="B320" s="448"/>
      <c r="C320" s="449" t="s">
        <v>1625</v>
      </c>
      <c r="D320" s="452">
        <f>D41+D268</f>
        <v>333</v>
      </c>
      <c r="E320" s="460"/>
      <c r="F320" s="461"/>
      <c r="G320" s="461"/>
    </row>
    <row r="321" spans="1:8">
      <c r="A321" s="453"/>
      <c r="B321" s="454"/>
      <c r="C321" s="454"/>
      <c r="D321" s="454"/>
      <c r="E321" s="454"/>
      <c r="F321" s="454"/>
      <c r="G321" s="454"/>
    </row>
    <row r="323" spans="1:8" s="472" customFormat="1">
      <c r="A323" s="472" t="s">
        <v>803</v>
      </c>
      <c r="D323" s="472" t="s">
        <v>805</v>
      </c>
    </row>
    <row r="324" spans="1:8" s="472" customFormat="1" ht="21.75" customHeight="1">
      <c r="A324" s="472" t="s">
        <v>466</v>
      </c>
      <c r="D324" s="473" t="s">
        <v>806</v>
      </c>
      <c r="E324" s="473"/>
      <c r="F324" s="473"/>
      <c r="G324" s="473"/>
      <c r="H324" s="426"/>
    </row>
  </sheetData>
  <sheetProtection password="CCCC" sheet="1"/>
  <mergeCells count="33">
    <mergeCell ref="G18:G20"/>
    <mergeCell ref="H18:H20"/>
    <mergeCell ref="D37:D39"/>
    <mergeCell ref="E37:E39"/>
    <mergeCell ref="D18:D20"/>
    <mergeCell ref="E18:E20"/>
    <mergeCell ref="F18:F20"/>
    <mergeCell ref="A18:A20"/>
    <mergeCell ref="B18:B20"/>
    <mergeCell ref="C18:C20"/>
    <mergeCell ref="A69:A71"/>
    <mergeCell ref="B69:B71"/>
    <mergeCell ref="C69:C71"/>
    <mergeCell ref="A37:A39"/>
    <mergeCell ref="B37:B39"/>
    <mergeCell ref="C37:C39"/>
    <mergeCell ref="D69:D71"/>
    <mergeCell ref="E69:E71"/>
    <mergeCell ref="A145:A147"/>
    <mergeCell ref="B145:B147"/>
    <mergeCell ref="C145:C147"/>
    <mergeCell ref="D145:D147"/>
    <mergeCell ref="E145:E147"/>
    <mergeCell ref="A214:A216"/>
    <mergeCell ref="B214:B216"/>
    <mergeCell ref="C214:C216"/>
    <mergeCell ref="D214:D216"/>
    <mergeCell ref="E214:E216"/>
    <mergeCell ref="A284:A286"/>
    <mergeCell ref="B284:B286"/>
    <mergeCell ref="C284:C286"/>
    <mergeCell ref="D284:D286"/>
    <mergeCell ref="E284:E286"/>
  </mergeCells>
  <dataValidations count="1">
    <dataValidation type="whole" allowBlank="1" showErrorMessage="1" errorTitle="Upozorenje" error="Niste uneli korektnu vrednost!_x000a_Ponovite unos." sqref="D73:G144 D288:G320 D41:G68 D149:G213 D218:G283 D22:G32">
      <formula1>0</formula1>
      <formula2>999999999</formula2>
    </dataValidation>
  </dataValidations>
  <pageMargins left="0.34" right="0.27559055118110237" top="0.52" bottom="0.28000000000000003" header="0.37" footer="0.22"/>
  <pageSetup paperSize="9" scale="70" orientation="portrait" horizontalDpi="200" verticalDpi="200" r:id="rId1"/>
  <headerFooter alignWithMargins="0">
    <oddHeader>&amp;RСтрана &amp;P</oddHeader>
  </headerFooter>
  <rowBreaks count="4" manualBreakCount="4">
    <brk id="68" max="5" man="1"/>
    <brk id="144" max="5" man="1"/>
    <brk id="213" max="5" man="1"/>
    <brk id="283" max="5" man="1"/>
  </rowBreaks>
  <drawing r:id="rId2"/>
  <legacyDrawing r:id="rId3"/>
  <controls>
    <mc:AlternateContent xmlns:mc="http://schemas.openxmlformats.org/markup-compatibility/2006">
      <mc:Choice Requires="x14">
        <control shapeId="63489" r:id="rId4" name="CommandButton1">
          <controlPr defaultSize="0" print="0" autoLine="0" r:id="rId5">
            <anchor moveWithCells="1">
              <from>
                <xdr:col>6</xdr:col>
                <xdr:colOff>657225</xdr:colOff>
                <xdr:row>4</xdr:row>
                <xdr:rowOff>47625</xdr:rowOff>
              </from>
              <to>
                <xdr:col>7</xdr:col>
                <xdr:colOff>771525</xdr:colOff>
                <xdr:row>6</xdr:row>
                <xdr:rowOff>38100</xdr:rowOff>
              </to>
            </anchor>
          </controlPr>
        </control>
      </mc:Choice>
      <mc:Fallback>
        <control shapeId="63489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>
      <selection activeCell="F13" sqref="F13"/>
    </sheetView>
  </sheetViews>
  <sheetFormatPr defaultRowHeight="12.75"/>
  <cols>
    <col min="1" max="1" width="5.28515625" style="341" customWidth="1"/>
    <col min="2" max="2" width="46.7109375" style="341" customWidth="1"/>
    <col min="3" max="3" width="29.7109375" style="341" customWidth="1"/>
    <col min="4" max="4" width="27" style="341" customWidth="1"/>
    <col min="5" max="5" width="25" style="341" bestFit="1" customWidth="1"/>
    <col min="6" max="6" width="24.5703125" style="341" customWidth="1"/>
    <col min="7" max="16384" width="9.140625" style="341"/>
  </cols>
  <sheetData>
    <row r="1" spans="1:6">
      <c r="A1" s="339" t="s">
        <v>103</v>
      </c>
      <c r="B1" s="340"/>
    </row>
    <row r="2" spans="1:6">
      <c r="A2" s="339" t="s">
        <v>609</v>
      </c>
      <c r="B2" s="340"/>
      <c r="F2" s="403"/>
    </row>
    <row r="3" spans="1:6">
      <c r="A3" s="339" t="s">
        <v>780</v>
      </c>
      <c r="B3" s="340"/>
      <c r="D3" s="342"/>
      <c r="F3" s="403" t="s">
        <v>1708</v>
      </c>
    </row>
    <row r="4" spans="1:6" ht="6.75" customHeight="1">
      <c r="A4" s="339"/>
      <c r="B4" s="340"/>
    </row>
    <row r="5" spans="1:6" ht="6.75" customHeight="1">
      <c r="A5" s="584"/>
      <c r="B5" s="584"/>
      <c r="C5" s="584"/>
      <c r="D5" s="584"/>
      <c r="E5" s="584"/>
      <c r="F5" s="584"/>
    </row>
    <row r="6" spans="1:6" ht="6.75" customHeight="1">
      <c r="A6" s="339"/>
      <c r="B6" s="340"/>
      <c r="C6" s="344"/>
      <c r="E6" s="345"/>
      <c r="F6" s="346"/>
    </row>
    <row r="7" spans="1:6">
      <c r="A7" s="347" t="str">
        <f>"ФИЛИЈАЛА:   " &amp; Filijala</f>
        <v>ФИЛИЈАЛА:   05 СОМБОР</v>
      </c>
      <c r="B7" s="348"/>
    </row>
    <row r="8" spans="1:6">
      <c r="A8" s="347" t="str">
        <f>"ЗДРАВСТВЕНА УСТАНОВА:  " &amp; ZU</f>
        <v>ЗДРАВСТВЕНА УСТАНОВА:  00205005 ЗЈЗ СОМБОР</v>
      </c>
      <c r="B8" s="348"/>
    </row>
    <row r="9" spans="1:6" ht="39" customHeight="1">
      <c r="A9" s="584" t="s">
        <v>1746</v>
      </c>
      <c r="B9" s="584"/>
      <c r="C9" s="584"/>
      <c r="D9" s="584"/>
      <c r="E9" s="584"/>
      <c r="F9" s="584"/>
    </row>
    <row r="10" spans="1:6">
      <c r="F10" s="349" t="s">
        <v>1668</v>
      </c>
    </row>
    <row r="11" spans="1:6" ht="59.25" customHeight="1">
      <c r="A11" s="365" t="s">
        <v>1690</v>
      </c>
      <c r="B11" s="365" t="s">
        <v>1709</v>
      </c>
      <c r="C11" s="366" t="s">
        <v>1710</v>
      </c>
      <c r="D11" s="366" t="s">
        <v>1711</v>
      </c>
      <c r="E11" s="366" t="s">
        <v>1712</v>
      </c>
      <c r="F11" s="366" t="s">
        <v>1713</v>
      </c>
    </row>
    <row r="12" spans="1:6" ht="12.75" customHeight="1">
      <c r="A12" s="404"/>
      <c r="B12" s="352">
        <v>0</v>
      </c>
      <c r="C12" s="353">
        <v>1</v>
      </c>
      <c r="D12" s="353">
        <v>2</v>
      </c>
      <c r="E12" s="353">
        <v>3</v>
      </c>
      <c r="F12" s="353" t="s">
        <v>1714</v>
      </c>
    </row>
    <row r="13" spans="1:6" ht="29.25" customHeight="1">
      <c r="A13" s="405" t="s">
        <v>625</v>
      </c>
      <c r="B13" s="355" t="s">
        <v>1730</v>
      </c>
      <c r="C13" s="357"/>
      <c r="D13" s="357"/>
      <c r="E13" s="357"/>
      <c r="F13" s="356">
        <f>C13+D13+E13</f>
        <v>0</v>
      </c>
    </row>
    <row r="14" spans="1:6" ht="14.25" customHeight="1">
      <c r="A14" s="360"/>
      <c r="B14" s="361"/>
      <c r="C14" s="362"/>
      <c r="D14" s="362"/>
      <c r="E14" s="363"/>
      <c r="F14" s="362"/>
    </row>
    <row r="15" spans="1:6">
      <c r="A15" s="364" t="s">
        <v>1715</v>
      </c>
    </row>
    <row r="16" spans="1:6" ht="27.75" customHeight="1">
      <c r="A16" s="585" t="s">
        <v>1716</v>
      </c>
      <c r="B16" s="585"/>
      <c r="C16" s="585"/>
      <c r="D16" s="585"/>
      <c r="E16" s="585"/>
      <c r="F16" s="585"/>
    </row>
    <row r="17" spans="1:6" ht="15.75" customHeight="1">
      <c r="A17" s="364"/>
    </row>
    <row r="18" spans="1:6" ht="33.75" customHeight="1">
      <c r="A18" s="584" t="s">
        <v>1747</v>
      </c>
      <c r="B18" s="584"/>
      <c r="C18" s="584"/>
      <c r="D18" s="406"/>
      <c r="E18" s="406"/>
      <c r="F18" s="406"/>
    </row>
    <row r="19" spans="1:6">
      <c r="A19" s="364"/>
    </row>
    <row r="20" spans="1:6">
      <c r="A20" s="364"/>
      <c r="C20" s="349" t="s">
        <v>1668</v>
      </c>
    </row>
    <row r="21" spans="1:6" ht="25.5">
      <c r="A21" s="365" t="s">
        <v>1690</v>
      </c>
      <c r="B21" s="365" t="s">
        <v>1709</v>
      </c>
      <c r="C21" s="366" t="s">
        <v>1717</v>
      </c>
    </row>
    <row r="22" spans="1:6">
      <c r="A22" s="404"/>
      <c r="B22" s="352">
        <v>0</v>
      </c>
      <c r="C22" s="353">
        <v>1</v>
      </c>
    </row>
    <row r="23" spans="1:6" ht="31.5" customHeight="1">
      <c r="A23" s="405" t="s">
        <v>625</v>
      </c>
      <c r="B23" s="355" t="s">
        <v>1718</v>
      </c>
      <c r="C23" s="357"/>
    </row>
    <row r="26" spans="1:6">
      <c r="A26" s="341" t="s">
        <v>1719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topLeftCell="A7" workbookViewId="0">
      <selection activeCell="H14" sqref="H14"/>
    </sheetView>
  </sheetViews>
  <sheetFormatPr defaultRowHeight="12.75"/>
  <cols>
    <col min="1" max="1" width="4.5703125" style="341" customWidth="1"/>
    <col min="2" max="2" width="27.28515625" style="341" customWidth="1"/>
    <col min="3" max="3" width="26.5703125" style="341" customWidth="1"/>
    <col min="4" max="4" width="25.7109375" style="341" customWidth="1"/>
    <col min="5" max="5" width="25" style="341" bestFit="1" customWidth="1"/>
    <col min="6" max="6" width="24.5703125" style="341" customWidth="1"/>
    <col min="7" max="8" width="21.5703125" style="341" customWidth="1"/>
    <col min="9" max="16384" width="9.140625" style="341"/>
  </cols>
  <sheetData>
    <row r="1" spans="1:8">
      <c r="A1" s="379" t="s">
        <v>103</v>
      </c>
      <c r="B1" s="340"/>
    </row>
    <row r="2" spans="1:8">
      <c r="A2" s="339" t="s">
        <v>609</v>
      </c>
      <c r="B2" s="340"/>
      <c r="H2" s="369" t="s">
        <v>1154</v>
      </c>
    </row>
    <row r="3" spans="1:8">
      <c r="A3" s="339" t="s">
        <v>780</v>
      </c>
      <c r="B3" s="340"/>
      <c r="D3" s="342"/>
    </row>
    <row r="4" spans="1:8">
      <c r="A4" s="339"/>
      <c r="B4" s="340"/>
    </row>
    <row r="5" spans="1:8" ht="38.25" customHeight="1">
      <c r="A5" s="586" t="s">
        <v>1667</v>
      </c>
      <c r="B5" s="586"/>
      <c r="C5" s="586"/>
      <c r="D5" s="586"/>
      <c r="E5" s="586"/>
      <c r="F5" s="586"/>
      <c r="G5" s="586"/>
      <c r="H5" s="586"/>
    </row>
    <row r="6" spans="1:8" ht="15">
      <c r="A6" s="339"/>
      <c r="B6" s="340"/>
      <c r="C6" s="343"/>
      <c r="D6" s="344" t="s">
        <v>1734</v>
      </c>
      <c r="E6" s="345"/>
      <c r="F6" s="346"/>
    </row>
    <row r="7" spans="1:8">
      <c r="A7" s="347" t="str">
        <f>"ФИЛИЈАЛА:   " &amp; Filijala</f>
        <v>ФИЛИЈАЛА:   05 СОМБОР</v>
      </c>
      <c r="B7" s="348"/>
    </row>
    <row r="8" spans="1:8">
      <c r="A8" s="347" t="str">
        <f>"ЗДРАВСТВЕНА УСТАНОВА:  " &amp; ZU</f>
        <v>ЗДРАВСТВЕНА УСТАНОВА:  00205005 ЗЈЗ СОМБОР</v>
      </c>
      <c r="B8" s="348"/>
    </row>
    <row r="9" spans="1:8">
      <c r="A9" s="339"/>
      <c r="B9" s="348"/>
    </row>
    <row r="10" spans="1:8">
      <c r="H10" s="349" t="s">
        <v>1668</v>
      </c>
    </row>
    <row r="11" spans="1:8" ht="77.25" customHeight="1">
      <c r="A11" s="350" t="s">
        <v>1690</v>
      </c>
      <c r="B11" s="365" t="s">
        <v>1669</v>
      </c>
      <c r="C11" s="366" t="s">
        <v>1155</v>
      </c>
      <c r="D11" s="366" t="s">
        <v>1703</v>
      </c>
      <c r="E11" s="366" t="s">
        <v>1670</v>
      </c>
      <c r="F11" s="366" t="s">
        <v>1671</v>
      </c>
      <c r="G11" s="366" t="s">
        <v>1672</v>
      </c>
      <c r="H11" s="366" t="s">
        <v>1673</v>
      </c>
    </row>
    <row r="12" spans="1:8" ht="12.75" customHeight="1">
      <c r="A12" s="351"/>
      <c r="B12" s="352">
        <v>0</v>
      </c>
      <c r="C12" s="353">
        <v>1</v>
      </c>
      <c r="D12" s="353">
        <v>2</v>
      </c>
      <c r="E12" s="353" t="s">
        <v>1156</v>
      </c>
      <c r="F12" s="353">
        <v>4</v>
      </c>
      <c r="G12" s="353">
        <v>5</v>
      </c>
      <c r="H12" s="353" t="s">
        <v>1157</v>
      </c>
    </row>
    <row r="13" spans="1:8" ht="26.25" customHeight="1">
      <c r="A13" s="354" t="s">
        <v>625</v>
      </c>
      <c r="B13" s="355" t="s">
        <v>1674</v>
      </c>
      <c r="C13" s="356">
        <f t="shared" ref="C13:H13" si="0">C14+C15+C16+C17+C18</f>
        <v>0</v>
      </c>
      <c r="D13" s="356">
        <f t="shared" si="0"/>
        <v>469</v>
      </c>
      <c r="E13" s="356">
        <f t="shared" si="0"/>
        <v>469</v>
      </c>
      <c r="F13" s="356">
        <f t="shared" si="0"/>
        <v>0</v>
      </c>
      <c r="G13" s="356">
        <f t="shared" si="0"/>
        <v>469</v>
      </c>
      <c r="H13" s="356">
        <f t="shared" si="0"/>
        <v>469</v>
      </c>
    </row>
    <row r="14" spans="1:8" ht="19.5" customHeight="1">
      <c r="A14" s="354" t="s">
        <v>1675</v>
      </c>
      <c r="B14" s="355" t="s">
        <v>1676</v>
      </c>
      <c r="C14" s="357"/>
      <c r="D14" s="357">
        <v>312</v>
      </c>
      <c r="E14" s="356">
        <f>C14+D14</f>
        <v>312</v>
      </c>
      <c r="F14" s="357"/>
      <c r="G14" s="357">
        <v>312</v>
      </c>
      <c r="H14" s="356">
        <f>F14+G14</f>
        <v>312</v>
      </c>
    </row>
    <row r="15" spans="1:8" ht="19.5" customHeight="1">
      <c r="A15" s="354" t="s">
        <v>1677</v>
      </c>
      <c r="B15" s="355" t="s">
        <v>1678</v>
      </c>
      <c r="C15" s="357"/>
      <c r="D15" s="357"/>
      <c r="E15" s="356">
        <f>C15+D15</f>
        <v>0</v>
      </c>
      <c r="F15" s="357"/>
      <c r="G15" s="357"/>
      <c r="H15" s="356">
        <f>F15+G15</f>
        <v>0</v>
      </c>
    </row>
    <row r="16" spans="1:8" s="339" customFormat="1" ht="38.25" customHeight="1">
      <c r="A16" s="354" t="s">
        <v>1679</v>
      </c>
      <c r="B16" s="355" t="s">
        <v>1680</v>
      </c>
      <c r="C16" s="358"/>
      <c r="D16" s="358">
        <v>157</v>
      </c>
      <c r="E16" s="356">
        <f>C16+D16</f>
        <v>157</v>
      </c>
      <c r="F16" s="358"/>
      <c r="G16" s="358">
        <v>157</v>
      </c>
      <c r="H16" s="356">
        <f>F16+G16</f>
        <v>157</v>
      </c>
    </row>
    <row r="17" spans="1:8" ht="18.75" customHeight="1">
      <c r="A17" s="354" t="s">
        <v>1681</v>
      </c>
      <c r="B17" s="359" t="s">
        <v>1682</v>
      </c>
      <c r="C17" s="358"/>
      <c r="D17" s="358"/>
      <c r="E17" s="356">
        <f>C17+D17</f>
        <v>0</v>
      </c>
      <c r="F17" s="358"/>
      <c r="G17" s="358"/>
      <c r="H17" s="356">
        <f>F17+G17</f>
        <v>0</v>
      </c>
    </row>
    <row r="18" spans="1:8" ht="14.25" customHeight="1">
      <c r="A18" s="354" t="s">
        <v>1683</v>
      </c>
      <c r="B18" s="359" t="s">
        <v>1684</v>
      </c>
      <c r="C18" s="358"/>
      <c r="D18" s="358"/>
      <c r="E18" s="356">
        <f>C18+D18</f>
        <v>0</v>
      </c>
      <c r="F18" s="358"/>
      <c r="G18" s="358"/>
      <c r="H18" s="356">
        <f>F18+G18</f>
        <v>0</v>
      </c>
    </row>
    <row r="19" spans="1:8" ht="14.25" customHeight="1">
      <c r="A19" s="360"/>
      <c r="B19" s="361"/>
      <c r="C19" s="362"/>
      <c r="D19" s="362"/>
      <c r="E19" s="363"/>
      <c r="F19" s="362"/>
      <c r="G19" s="362"/>
      <c r="H19" s="363"/>
    </row>
    <row r="20" spans="1:8">
      <c r="A20" s="364" t="s">
        <v>1685</v>
      </c>
    </row>
    <row r="21" spans="1:8">
      <c r="A21" s="364" t="s">
        <v>1686</v>
      </c>
    </row>
    <row r="22" spans="1:8">
      <c r="A22" s="364" t="s">
        <v>1687</v>
      </c>
    </row>
    <row r="23" spans="1:8">
      <c r="A23" s="364" t="s">
        <v>1688</v>
      </c>
    </row>
    <row r="24" spans="1:8">
      <c r="A24" s="364" t="s">
        <v>1689</v>
      </c>
    </row>
  </sheetData>
  <sheetProtection password="CCCC" sheet="1"/>
  <mergeCells count="1">
    <mergeCell ref="A5:H5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A3" sqref="A3"/>
    </sheetView>
  </sheetViews>
  <sheetFormatPr defaultRowHeight="12.75"/>
  <sheetData>
    <row r="1" spans="1:1" ht="18">
      <c r="A1" s="284" t="s">
        <v>581</v>
      </c>
    </row>
    <row r="2" spans="1:1">
      <c r="A2" s="285"/>
    </row>
    <row r="3" spans="1:1">
      <c r="A3" t="s">
        <v>100</v>
      </c>
    </row>
    <row r="4" spans="1:1" ht="18">
      <c r="A4" s="284" t="s">
        <v>782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tabSelected="1" topLeftCell="A97" zoomScale="120" zoomScaleNormal="120" zoomScaleSheetLayoutView="130" workbookViewId="0">
      <selection activeCell="F92" sqref="F92"/>
    </sheetView>
  </sheetViews>
  <sheetFormatPr defaultRowHeight="12.75"/>
  <cols>
    <col min="1" max="1" width="7.42578125" style="131" customWidth="1"/>
    <col min="2" max="2" width="6.85546875" style="132" customWidth="1"/>
    <col min="3" max="3" width="32.140625" style="140" customWidth="1"/>
    <col min="4" max="4" width="14.42578125" style="140" customWidth="1"/>
    <col min="5" max="5" width="14" style="140" customWidth="1"/>
    <col min="6" max="7" width="14.28515625" style="140" customWidth="1"/>
    <col min="8" max="8" width="3" style="53" customWidth="1"/>
    <col min="9" max="16384" width="9.140625" style="53"/>
  </cols>
  <sheetData>
    <row r="1" spans="1:9">
      <c r="A1" s="91"/>
      <c r="B1" s="92"/>
      <c r="C1" s="93"/>
      <c r="D1" s="93"/>
      <c r="E1" s="93"/>
      <c r="F1" s="93"/>
      <c r="G1" s="93"/>
      <c r="H1" s="94"/>
      <c r="I1" s="94"/>
    </row>
    <row r="2" spans="1:9">
      <c r="A2" s="95"/>
      <c r="B2" s="92"/>
      <c r="C2" s="93"/>
      <c r="D2" s="93"/>
      <c r="E2" s="93"/>
      <c r="F2" s="93"/>
      <c r="G2" s="367" t="s">
        <v>922</v>
      </c>
      <c r="H2" s="94"/>
      <c r="I2" s="94"/>
    </row>
    <row r="3" spans="1:9">
      <c r="A3" s="95"/>
      <c r="B3" s="92"/>
      <c r="C3" s="93"/>
      <c r="D3" s="93"/>
      <c r="E3" s="93"/>
      <c r="F3" s="93"/>
      <c r="G3" s="93"/>
      <c r="H3" s="94"/>
      <c r="I3" s="94"/>
    </row>
    <row r="4" spans="1:9">
      <c r="A4" s="95"/>
      <c r="B4" s="92"/>
      <c r="C4" s="93"/>
      <c r="D4" s="93"/>
      <c r="E4" s="93"/>
      <c r="F4" s="93"/>
      <c r="G4" s="93"/>
      <c r="H4" s="94"/>
      <c r="I4" s="94"/>
    </row>
    <row r="5" spans="1:9">
      <c r="A5" s="95"/>
      <c r="B5" s="92"/>
      <c r="C5" s="93"/>
      <c r="D5" s="93"/>
      <c r="E5" s="93"/>
      <c r="F5" s="93"/>
      <c r="G5" s="93"/>
      <c r="H5" s="94"/>
      <c r="I5" s="94"/>
    </row>
    <row r="6" spans="1:9">
      <c r="A6" s="95"/>
      <c r="B6" s="92"/>
      <c r="C6" s="93"/>
      <c r="D6" s="93"/>
      <c r="E6" s="93"/>
      <c r="F6" s="93"/>
      <c r="G6" s="93"/>
      <c r="H6" s="94"/>
      <c r="I6" s="94"/>
    </row>
    <row r="7" spans="1:9" ht="42" customHeight="1">
      <c r="A7" s="370" t="s">
        <v>1061</v>
      </c>
      <c r="B7" s="97"/>
      <c r="C7" s="98"/>
      <c r="D7" s="98"/>
      <c r="E7" s="98"/>
      <c r="F7" s="98"/>
      <c r="G7" s="93"/>
    </row>
    <row r="8" spans="1:9" ht="16.5" customHeight="1">
      <c r="A8" s="99" t="str">
        <f>NazivKorisnika</f>
        <v>ZAVOD ZA JAVNO ZDRAVLJE SOMBOR</v>
      </c>
      <c r="B8" s="97"/>
      <c r="C8" s="98"/>
      <c r="D8" s="98"/>
      <c r="E8" s="98"/>
      <c r="F8" s="98"/>
      <c r="G8" s="93"/>
    </row>
    <row r="9" spans="1:9" ht="15.75">
      <c r="A9" s="100" t="str">
        <f>"Седиште:   " &amp; Sediste</f>
        <v>Седиште:   VOJVODJANSKA 47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98"/>
      <c r="G9" s="93"/>
    </row>
    <row r="10" spans="1:9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98"/>
      <c r="G10" s="93"/>
    </row>
    <row r="11" spans="1:9" ht="15.75">
      <c r="A11" s="96" t="s">
        <v>1062</v>
      </c>
      <c r="B11" s="97"/>
      <c r="C11" s="98"/>
      <c r="D11" s="98"/>
      <c r="E11" s="98"/>
      <c r="F11" s="98"/>
      <c r="G11" s="93"/>
    </row>
    <row r="12" spans="1:9" ht="15.75">
      <c r="A12" s="103"/>
      <c r="B12" s="97"/>
      <c r="C12" s="98"/>
      <c r="D12" s="98"/>
      <c r="E12" s="98"/>
      <c r="F12" s="104"/>
      <c r="G12" s="93"/>
    </row>
    <row r="13" spans="1:9" ht="15.75">
      <c r="A13" s="105"/>
      <c r="B13" s="92"/>
      <c r="C13" s="93"/>
      <c r="D13" s="93"/>
      <c r="E13" s="93"/>
      <c r="F13" s="93"/>
      <c r="G13" s="93"/>
    </row>
    <row r="14" spans="1:9" ht="17.25" customHeight="1">
      <c r="A14" s="509" t="s">
        <v>923</v>
      </c>
      <c r="B14" s="509"/>
      <c r="C14" s="509"/>
      <c r="D14" s="509"/>
      <c r="E14" s="509"/>
      <c r="F14" s="509"/>
      <c r="G14" s="509"/>
      <c r="H14" s="106"/>
    </row>
    <row r="15" spans="1:9" ht="14.25" customHeight="1">
      <c r="A15" s="510" t="s">
        <v>1732</v>
      </c>
      <c r="B15" s="510"/>
      <c r="C15" s="510"/>
      <c r="D15" s="510"/>
      <c r="E15" s="510"/>
      <c r="F15" s="510"/>
      <c r="G15" s="510"/>
      <c r="H15" s="107"/>
    </row>
    <row r="16" spans="1:9">
      <c r="A16" s="95"/>
      <c r="B16" s="92"/>
      <c r="C16" s="93"/>
      <c r="D16" s="93"/>
      <c r="E16" s="93"/>
      <c r="F16" s="93"/>
      <c r="G16" s="93"/>
    </row>
    <row r="17" spans="1:7">
      <c r="A17" s="95"/>
      <c r="B17" s="92"/>
      <c r="C17" s="93"/>
      <c r="D17" s="93"/>
      <c r="E17" s="93"/>
      <c r="F17" s="93"/>
      <c r="G17" s="321" t="s">
        <v>392</v>
      </c>
    </row>
    <row r="18" spans="1:7" ht="36">
      <c r="A18" s="494" t="s">
        <v>857</v>
      </c>
      <c r="B18" s="505" t="s">
        <v>858</v>
      </c>
      <c r="C18" s="494" t="s">
        <v>859</v>
      </c>
      <c r="D18" s="108" t="s">
        <v>1651</v>
      </c>
      <c r="E18" s="494" t="s">
        <v>924</v>
      </c>
      <c r="F18" s="494"/>
      <c r="G18" s="494"/>
    </row>
    <row r="19" spans="1:7">
      <c r="A19" s="494"/>
      <c r="B19" s="505"/>
      <c r="C19" s="494"/>
      <c r="D19" s="502" t="s">
        <v>1650</v>
      </c>
      <c r="E19" s="494" t="s">
        <v>925</v>
      </c>
      <c r="F19" s="494" t="s">
        <v>926</v>
      </c>
      <c r="G19" s="504" t="s">
        <v>927</v>
      </c>
    </row>
    <row r="20" spans="1:7">
      <c r="A20" s="494"/>
      <c r="B20" s="505"/>
      <c r="C20" s="494"/>
      <c r="D20" s="503"/>
      <c r="E20" s="494"/>
      <c r="F20" s="494"/>
      <c r="G20" s="503"/>
    </row>
    <row r="21" spans="1:7">
      <c r="A21" s="54">
        <v>1</v>
      </c>
      <c r="B21" s="55">
        <v>2</v>
      </c>
      <c r="C21" s="54">
        <v>3</v>
      </c>
      <c r="D21" s="54">
        <v>4</v>
      </c>
      <c r="E21" s="54">
        <v>5</v>
      </c>
      <c r="F21" s="54">
        <v>6</v>
      </c>
      <c r="G21" s="54">
        <v>7</v>
      </c>
    </row>
    <row r="22" spans="1:7" ht="14.25">
      <c r="A22" s="54"/>
      <c r="B22" s="55"/>
      <c r="C22" s="110" t="s">
        <v>928</v>
      </c>
      <c r="D22" s="111"/>
      <c r="E22" s="112"/>
      <c r="F22" s="112"/>
      <c r="G22" s="112"/>
    </row>
    <row r="23" spans="1:7" s="56" customFormat="1" ht="24">
      <c r="A23" s="54" t="s">
        <v>929</v>
      </c>
      <c r="B23" s="55" t="s">
        <v>1097</v>
      </c>
      <c r="C23" s="52" t="s">
        <v>1648</v>
      </c>
      <c r="D23" s="84">
        <f>D24+D42</f>
        <v>29161</v>
      </c>
      <c r="E23" s="84">
        <f>E24+E42</f>
        <v>77010</v>
      </c>
      <c r="F23" s="84">
        <f>F24+F42</f>
        <v>45912</v>
      </c>
      <c r="G23" s="84">
        <f t="shared" ref="G23:G38" si="0">E23-F23</f>
        <v>31098</v>
      </c>
    </row>
    <row r="24" spans="1:7" s="56" customFormat="1" ht="36">
      <c r="A24" s="54" t="s">
        <v>1098</v>
      </c>
      <c r="B24" s="55" t="s">
        <v>1099</v>
      </c>
      <c r="C24" s="52" t="s">
        <v>691</v>
      </c>
      <c r="D24" s="84">
        <f>D25+D29+D31+D33+D37+D40</f>
        <v>28729</v>
      </c>
      <c r="E24" s="84">
        <f>E25+E29+E31+E33+E37+E40</f>
        <v>76724</v>
      </c>
      <c r="F24" s="84">
        <f>F25+F29+F31+F33+F37+F40</f>
        <v>45912</v>
      </c>
      <c r="G24" s="84">
        <f t="shared" si="0"/>
        <v>30812</v>
      </c>
    </row>
    <row r="25" spans="1:7" s="56" customFormat="1" ht="24">
      <c r="A25" s="54" t="s">
        <v>692</v>
      </c>
      <c r="B25" s="55" t="s">
        <v>693</v>
      </c>
      <c r="C25" s="52" t="s">
        <v>1647</v>
      </c>
      <c r="D25" s="84">
        <f>SUM(D26:D28)</f>
        <v>28123</v>
      </c>
      <c r="E25" s="84">
        <f>SUM(E26:E28)</f>
        <v>76211</v>
      </c>
      <c r="F25" s="84">
        <f>SUM(F26:F28)</f>
        <v>45684</v>
      </c>
      <c r="G25" s="84">
        <f t="shared" si="0"/>
        <v>30527</v>
      </c>
    </row>
    <row r="26" spans="1:7" ht="17.25" customHeight="1">
      <c r="A26" s="58" t="s">
        <v>694</v>
      </c>
      <c r="B26" s="113" t="s">
        <v>695</v>
      </c>
      <c r="C26" s="114" t="s">
        <v>696</v>
      </c>
      <c r="D26" s="115">
        <v>12115</v>
      </c>
      <c r="E26" s="115">
        <v>24542</v>
      </c>
      <c r="F26" s="115">
        <v>6782</v>
      </c>
      <c r="G26" s="84">
        <f t="shared" si="0"/>
        <v>17760</v>
      </c>
    </row>
    <row r="27" spans="1:7" ht="17.25" customHeight="1">
      <c r="A27" s="58" t="s">
        <v>697</v>
      </c>
      <c r="B27" s="113" t="s">
        <v>698</v>
      </c>
      <c r="C27" s="114" t="s">
        <v>699</v>
      </c>
      <c r="D27" s="115">
        <v>16008</v>
      </c>
      <c r="E27" s="115">
        <v>51669</v>
      </c>
      <c r="F27" s="115">
        <v>38902</v>
      </c>
      <c r="G27" s="84">
        <f t="shared" si="0"/>
        <v>12767</v>
      </c>
    </row>
    <row r="28" spans="1:7" ht="17.25" customHeight="1">
      <c r="A28" s="58" t="s">
        <v>700</v>
      </c>
      <c r="B28" s="113" t="s">
        <v>701</v>
      </c>
      <c r="C28" s="114" t="s">
        <v>937</v>
      </c>
      <c r="D28" s="115"/>
      <c r="E28" s="115"/>
      <c r="F28" s="115"/>
      <c r="G28" s="84">
        <f t="shared" si="0"/>
        <v>0</v>
      </c>
    </row>
    <row r="29" spans="1:7" s="56" customFormat="1" ht="17.25" customHeight="1">
      <c r="A29" s="54">
        <v>1007</v>
      </c>
      <c r="B29" s="55" t="s">
        <v>702</v>
      </c>
      <c r="C29" s="52" t="s">
        <v>703</v>
      </c>
      <c r="D29" s="84">
        <f>D30</f>
        <v>23</v>
      </c>
      <c r="E29" s="84">
        <f>E30</f>
        <v>152</v>
      </c>
      <c r="F29" s="84">
        <f>F30</f>
        <v>139</v>
      </c>
      <c r="G29" s="84">
        <f t="shared" si="0"/>
        <v>13</v>
      </c>
    </row>
    <row r="30" spans="1:7" ht="17.25" customHeight="1">
      <c r="A30" s="58">
        <v>1008</v>
      </c>
      <c r="B30" s="113" t="s">
        <v>704</v>
      </c>
      <c r="C30" s="114" t="s">
        <v>918</v>
      </c>
      <c r="D30" s="115">
        <v>23</v>
      </c>
      <c r="E30" s="115">
        <v>152</v>
      </c>
      <c r="F30" s="115">
        <v>139</v>
      </c>
      <c r="G30" s="84">
        <f t="shared" si="0"/>
        <v>13</v>
      </c>
    </row>
    <row r="31" spans="1:7" s="56" customFormat="1" ht="17.25" customHeight="1">
      <c r="A31" s="54">
        <v>1009</v>
      </c>
      <c r="B31" s="55" t="s">
        <v>705</v>
      </c>
      <c r="C31" s="52" t="s">
        <v>706</v>
      </c>
      <c r="D31" s="84">
        <f>D32</f>
        <v>0</v>
      </c>
      <c r="E31" s="84">
        <f>E32</f>
        <v>0</v>
      </c>
      <c r="F31" s="84">
        <f>F32</f>
        <v>0</v>
      </c>
      <c r="G31" s="84">
        <f t="shared" si="0"/>
        <v>0</v>
      </c>
    </row>
    <row r="32" spans="1:7" ht="17.25" customHeight="1">
      <c r="A32" s="58">
        <v>1010</v>
      </c>
      <c r="B32" s="113" t="s">
        <v>707</v>
      </c>
      <c r="C32" s="114" t="s">
        <v>646</v>
      </c>
      <c r="D32" s="115">
        <v>0</v>
      </c>
      <c r="E32" s="115"/>
      <c r="F32" s="115"/>
      <c r="G32" s="84">
        <f t="shared" si="0"/>
        <v>0</v>
      </c>
    </row>
    <row r="33" spans="1:8" s="56" customFormat="1" ht="24">
      <c r="A33" s="54">
        <v>1011</v>
      </c>
      <c r="B33" s="55" t="s">
        <v>708</v>
      </c>
      <c r="C33" s="52" t="s">
        <v>709</v>
      </c>
      <c r="D33" s="84">
        <f>SUM(D34:D36)</f>
        <v>0</v>
      </c>
      <c r="E33" s="84">
        <f>SUM(E34:E36)</f>
        <v>0</v>
      </c>
      <c r="F33" s="84">
        <f>SUM(F34:F36)</f>
        <v>0</v>
      </c>
      <c r="G33" s="84">
        <f t="shared" si="0"/>
        <v>0</v>
      </c>
    </row>
    <row r="34" spans="1:8" ht="17.25" customHeight="1">
      <c r="A34" s="58">
        <v>1012</v>
      </c>
      <c r="B34" s="113" t="s">
        <v>710</v>
      </c>
      <c r="C34" s="114" t="s">
        <v>544</v>
      </c>
      <c r="D34" s="115"/>
      <c r="E34" s="115"/>
      <c r="F34" s="115"/>
      <c r="G34" s="84">
        <f t="shared" si="0"/>
        <v>0</v>
      </c>
    </row>
    <row r="35" spans="1:8" ht="17.25" customHeight="1">
      <c r="A35" s="58">
        <v>1013</v>
      </c>
      <c r="B35" s="113" t="s">
        <v>711</v>
      </c>
      <c r="C35" s="114" t="s">
        <v>712</v>
      </c>
      <c r="D35" s="115"/>
      <c r="E35" s="115"/>
      <c r="F35" s="115"/>
      <c r="G35" s="84">
        <f t="shared" si="0"/>
        <v>0</v>
      </c>
    </row>
    <row r="36" spans="1:8" ht="17.25" customHeight="1">
      <c r="A36" s="58">
        <v>1014</v>
      </c>
      <c r="B36" s="113" t="s">
        <v>713</v>
      </c>
      <c r="C36" s="114" t="s">
        <v>714</v>
      </c>
      <c r="D36" s="115"/>
      <c r="E36" s="115"/>
      <c r="F36" s="115"/>
      <c r="G36" s="84">
        <f t="shared" si="0"/>
        <v>0</v>
      </c>
    </row>
    <row r="37" spans="1:8" s="56" customFormat="1" ht="24">
      <c r="A37" s="54">
        <v>1015</v>
      </c>
      <c r="B37" s="55" t="s">
        <v>715</v>
      </c>
      <c r="C37" s="52" t="s">
        <v>1649</v>
      </c>
      <c r="D37" s="84">
        <f>D38+D39</f>
        <v>297</v>
      </c>
      <c r="E37" s="84">
        <f>E38+E39</f>
        <v>0</v>
      </c>
      <c r="F37" s="84">
        <f>F38+F39</f>
        <v>0</v>
      </c>
      <c r="G37" s="84">
        <f t="shared" si="0"/>
        <v>0</v>
      </c>
    </row>
    <row r="38" spans="1:8" ht="17.25" customHeight="1">
      <c r="A38" s="58">
        <v>1016</v>
      </c>
      <c r="B38" s="113" t="s">
        <v>716</v>
      </c>
      <c r="C38" s="114" t="s">
        <v>717</v>
      </c>
      <c r="D38" s="115">
        <v>297</v>
      </c>
      <c r="E38" s="115"/>
      <c r="F38" s="115"/>
      <c r="G38" s="84">
        <f t="shared" si="0"/>
        <v>0</v>
      </c>
    </row>
    <row r="39" spans="1:8" ht="17.25" customHeight="1">
      <c r="A39" s="58">
        <v>1017</v>
      </c>
      <c r="B39" s="113" t="s">
        <v>719</v>
      </c>
      <c r="C39" s="114" t="s">
        <v>720</v>
      </c>
      <c r="D39" s="115"/>
      <c r="E39" s="115"/>
      <c r="F39" s="115"/>
      <c r="G39" s="116">
        <f t="shared" ref="G39:G74" si="1">E39-F39</f>
        <v>0</v>
      </c>
    </row>
    <row r="40" spans="1:8" s="56" customFormat="1" ht="17.25" customHeight="1">
      <c r="A40" s="54">
        <v>1018</v>
      </c>
      <c r="B40" s="55" t="s">
        <v>721</v>
      </c>
      <c r="C40" s="52" t="s">
        <v>722</v>
      </c>
      <c r="D40" s="84">
        <f>D41</f>
        <v>286</v>
      </c>
      <c r="E40" s="84">
        <f>E41</f>
        <v>361</v>
      </c>
      <c r="F40" s="84">
        <f>F41</f>
        <v>89</v>
      </c>
      <c r="G40" s="84">
        <f t="shared" si="1"/>
        <v>272</v>
      </c>
    </row>
    <row r="41" spans="1:8" ht="17.25" customHeight="1">
      <c r="A41" s="58">
        <v>1019</v>
      </c>
      <c r="B41" s="113" t="s">
        <v>723</v>
      </c>
      <c r="C41" s="114" t="s">
        <v>724</v>
      </c>
      <c r="D41" s="115">
        <v>286</v>
      </c>
      <c r="E41" s="115">
        <v>361</v>
      </c>
      <c r="F41" s="115">
        <v>89</v>
      </c>
      <c r="G41" s="84">
        <f t="shared" si="1"/>
        <v>272</v>
      </c>
    </row>
    <row r="42" spans="1:8" s="56" customFormat="1" ht="24">
      <c r="A42" s="54">
        <v>1020</v>
      </c>
      <c r="B42" s="55" t="s">
        <v>725</v>
      </c>
      <c r="C42" s="52" t="s">
        <v>726</v>
      </c>
      <c r="D42" s="84">
        <f>D43+D51</f>
        <v>432</v>
      </c>
      <c r="E42" s="84">
        <f>E43+E51</f>
        <v>286</v>
      </c>
      <c r="F42" s="84">
        <f>F43+F51</f>
        <v>0</v>
      </c>
      <c r="G42" s="84">
        <f t="shared" si="1"/>
        <v>286</v>
      </c>
      <c r="H42" s="117"/>
    </row>
    <row r="43" spans="1:8" s="56" customFormat="1" ht="17.25" customHeight="1">
      <c r="A43" s="54">
        <v>1021</v>
      </c>
      <c r="B43" s="55" t="s">
        <v>727</v>
      </c>
      <c r="C43" s="52" t="s">
        <v>728</v>
      </c>
      <c r="D43" s="84">
        <f>SUM(D44:D50)</f>
        <v>0</v>
      </c>
      <c r="E43" s="84">
        <f>SUM(E44:E50)</f>
        <v>0</v>
      </c>
      <c r="F43" s="84">
        <f>SUM(F44:F50)</f>
        <v>0</v>
      </c>
      <c r="G43" s="84">
        <f t="shared" si="1"/>
        <v>0</v>
      </c>
    </row>
    <row r="44" spans="1:8" ht="17.25" customHeight="1">
      <c r="A44" s="58">
        <v>1022</v>
      </c>
      <c r="B44" s="113" t="s">
        <v>729</v>
      </c>
      <c r="C44" s="114" t="s">
        <v>497</v>
      </c>
      <c r="D44" s="115"/>
      <c r="E44" s="115"/>
      <c r="F44" s="115"/>
      <c r="G44" s="84">
        <f t="shared" si="1"/>
        <v>0</v>
      </c>
    </row>
    <row r="45" spans="1:8" ht="36">
      <c r="A45" s="494" t="s">
        <v>857</v>
      </c>
      <c r="B45" s="505" t="s">
        <v>858</v>
      </c>
      <c r="C45" s="494" t="s">
        <v>859</v>
      </c>
      <c r="D45" s="108" t="s">
        <v>1651</v>
      </c>
      <c r="E45" s="494" t="s">
        <v>924</v>
      </c>
      <c r="F45" s="494"/>
      <c r="G45" s="494"/>
    </row>
    <row r="46" spans="1:8">
      <c r="A46" s="494"/>
      <c r="B46" s="505"/>
      <c r="C46" s="494"/>
      <c r="D46" s="502" t="s">
        <v>1650</v>
      </c>
      <c r="E46" s="494" t="s">
        <v>925</v>
      </c>
      <c r="F46" s="494" t="s">
        <v>926</v>
      </c>
      <c r="G46" s="504" t="s">
        <v>718</v>
      </c>
    </row>
    <row r="47" spans="1:8">
      <c r="A47" s="494"/>
      <c r="B47" s="505"/>
      <c r="C47" s="494"/>
      <c r="D47" s="503"/>
      <c r="E47" s="494"/>
      <c r="F47" s="494"/>
      <c r="G47" s="503"/>
    </row>
    <row r="48" spans="1:8" s="322" customFormat="1">
      <c r="A48" s="55">
        <v>1</v>
      </c>
      <c r="B48" s="55">
        <v>2</v>
      </c>
      <c r="C48" s="55">
        <v>3</v>
      </c>
      <c r="D48" s="55" t="s">
        <v>628</v>
      </c>
      <c r="E48" s="55" t="s">
        <v>629</v>
      </c>
      <c r="F48" s="55" t="s">
        <v>630</v>
      </c>
      <c r="G48" s="55" t="s">
        <v>631</v>
      </c>
    </row>
    <row r="49" spans="1:7" ht="15" customHeight="1">
      <c r="A49" s="58">
        <v>1023</v>
      </c>
      <c r="B49" s="113" t="s">
        <v>730</v>
      </c>
      <c r="C49" s="114" t="s">
        <v>731</v>
      </c>
      <c r="D49" s="115"/>
      <c r="E49" s="115"/>
      <c r="F49" s="115"/>
      <c r="G49" s="84">
        <f t="shared" si="1"/>
        <v>0</v>
      </c>
    </row>
    <row r="50" spans="1:7" ht="15" customHeight="1">
      <c r="A50" s="58">
        <v>1024</v>
      </c>
      <c r="B50" s="113" t="s">
        <v>732</v>
      </c>
      <c r="C50" s="114" t="s">
        <v>733</v>
      </c>
      <c r="D50" s="115"/>
      <c r="E50" s="115"/>
      <c r="F50" s="115"/>
      <c r="G50" s="84">
        <f t="shared" si="1"/>
        <v>0</v>
      </c>
    </row>
    <row r="51" spans="1:7" s="56" customFormat="1" ht="36">
      <c r="A51" s="54">
        <v>1025</v>
      </c>
      <c r="B51" s="55" t="s">
        <v>734</v>
      </c>
      <c r="C51" s="52" t="s">
        <v>735</v>
      </c>
      <c r="D51" s="84">
        <f>D52+D53</f>
        <v>432</v>
      </c>
      <c r="E51" s="84">
        <f>E52+E53</f>
        <v>286</v>
      </c>
      <c r="F51" s="84">
        <f>F52+F53</f>
        <v>0</v>
      </c>
      <c r="G51" s="84">
        <f t="shared" si="1"/>
        <v>286</v>
      </c>
    </row>
    <row r="52" spans="1:7" ht="15" customHeight="1">
      <c r="A52" s="58">
        <v>1026</v>
      </c>
      <c r="B52" s="113" t="s">
        <v>736</v>
      </c>
      <c r="C52" s="114" t="s">
        <v>737</v>
      </c>
      <c r="D52" s="115">
        <v>3</v>
      </c>
      <c r="E52" s="115">
        <v>3</v>
      </c>
      <c r="F52" s="115"/>
      <c r="G52" s="84">
        <f t="shared" si="1"/>
        <v>3</v>
      </c>
    </row>
    <row r="53" spans="1:7" ht="15" customHeight="1">
      <c r="A53" s="58">
        <v>1027</v>
      </c>
      <c r="B53" s="113" t="s">
        <v>738</v>
      </c>
      <c r="C53" s="114" t="s">
        <v>739</v>
      </c>
      <c r="D53" s="115">
        <v>429</v>
      </c>
      <c r="E53" s="115">
        <v>283</v>
      </c>
      <c r="F53" s="115">
        <v>0</v>
      </c>
      <c r="G53" s="84">
        <f t="shared" si="1"/>
        <v>283</v>
      </c>
    </row>
    <row r="54" spans="1:7" s="56" customFormat="1" ht="24">
      <c r="A54" s="54">
        <v>1028</v>
      </c>
      <c r="B54" s="55">
        <v>100000</v>
      </c>
      <c r="C54" s="52" t="s">
        <v>740</v>
      </c>
      <c r="D54" s="84">
        <f>D55+D75+D97</f>
        <v>26437</v>
      </c>
      <c r="E54" s="84">
        <f>E55+E75+E97</f>
        <v>22052</v>
      </c>
      <c r="F54" s="84">
        <f>F55+F75+F97</f>
        <v>0</v>
      </c>
      <c r="G54" s="84">
        <f t="shared" si="1"/>
        <v>22052</v>
      </c>
    </row>
    <row r="55" spans="1:7" s="56" customFormat="1" ht="24">
      <c r="A55" s="54">
        <v>1029</v>
      </c>
      <c r="B55" s="55">
        <v>110000</v>
      </c>
      <c r="C55" s="52" t="s">
        <v>741</v>
      </c>
      <c r="D55" s="84">
        <f>D56+D66</f>
        <v>1288</v>
      </c>
      <c r="E55" s="84">
        <f>E56+E66</f>
        <v>1182</v>
      </c>
      <c r="F55" s="84">
        <f>F56+F66</f>
        <v>0</v>
      </c>
      <c r="G55" s="84">
        <f t="shared" si="1"/>
        <v>1182</v>
      </c>
    </row>
    <row r="56" spans="1:7" s="56" customFormat="1" ht="36">
      <c r="A56" s="54">
        <v>1030</v>
      </c>
      <c r="B56" s="55">
        <v>111000</v>
      </c>
      <c r="C56" s="52" t="s">
        <v>1691</v>
      </c>
      <c r="D56" s="84">
        <f>SUM(D57:D65)</f>
        <v>1288</v>
      </c>
      <c r="E56" s="84">
        <f>SUM(E57:E65)</f>
        <v>1182</v>
      </c>
      <c r="F56" s="84">
        <f>SUM(F57:F65)</f>
        <v>0</v>
      </c>
      <c r="G56" s="84">
        <f t="shared" si="1"/>
        <v>1182</v>
      </c>
    </row>
    <row r="57" spans="1:7" ht="24">
      <c r="A57" s="58">
        <v>1031</v>
      </c>
      <c r="B57" s="113">
        <v>111100</v>
      </c>
      <c r="C57" s="114" t="s">
        <v>549</v>
      </c>
      <c r="D57" s="115"/>
      <c r="E57" s="115"/>
      <c r="F57" s="115"/>
      <c r="G57" s="84">
        <f t="shared" si="1"/>
        <v>0</v>
      </c>
    </row>
    <row r="58" spans="1:7" ht="17.25" customHeight="1">
      <c r="A58" s="58">
        <v>1032</v>
      </c>
      <c r="B58" s="113">
        <v>111200</v>
      </c>
      <c r="C58" s="114" t="s">
        <v>498</v>
      </c>
      <c r="D58" s="115"/>
      <c r="E58" s="115"/>
      <c r="F58" s="115"/>
      <c r="G58" s="84">
        <f t="shared" si="1"/>
        <v>0</v>
      </c>
    </row>
    <row r="59" spans="1:7" ht="24">
      <c r="A59" s="58">
        <v>1033</v>
      </c>
      <c r="B59" s="113">
        <v>111300</v>
      </c>
      <c r="C59" s="114" t="s">
        <v>810</v>
      </c>
      <c r="D59" s="115"/>
      <c r="E59" s="115"/>
      <c r="F59" s="115"/>
      <c r="G59" s="84">
        <f t="shared" si="1"/>
        <v>0</v>
      </c>
    </row>
    <row r="60" spans="1:7" ht="17.25" customHeight="1">
      <c r="A60" s="58">
        <v>1034</v>
      </c>
      <c r="B60" s="113">
        <v>111400</v>
      </c>
      <c r="C60" s="114" t="s">
        <v>207</v>
      </c>
      <c r="D60" s="115"/>
      <c r="E60" s="115"/>
      <c r="F60" s="115"/>
      <c r="G60" s="84">
        <f t="shared" si="1"/>
        <v>0</v>
      </c>
    </row>
    <row r="61" spans="1:7" ht="24">
      <c r="A61" s="58">
        <v>1035</v>
      </c>
      <c r="B61" s="113">
        <v>111500</v>
      </c>
      <c r="C61" s="114" t="s">
        <v>550</v>
      </c>
      <c r="D61" s="115"/>
      <c r="E61" s="115"/>
      <c r="F61" s="115"/>
      <c r="G61" s="84">
        <f t="shared" si="1"/>
        <v>0</v>
      </c>
    </row>
    <row r="62" spans="1:7" ht="24">
      <c r="A62" s="58">
        <v>1036</v>
      </c>
      <c r="B62" s="113">
        <v>111600</v>
      </c>
      <c r="C62" s="114" t="s">
        <v>811</v>
      </c>
      <c r="D62" s="115">
        <v>1288</v>
      </c>
      <c r="E62" s="115">
        <v>1182</v>
      </c>
      <c r="F62" s="115">
        <v>0</v>
      </c>
      <c r="G62" s="84">
        <f t="shared" si="1"/>
        <v>1182</v>
      </c>
    </row>
    <row r="63" spans="1:7" ht="24">
      <c r="A63" s="58">
        <v>1037</v>
      </c>
      <c r="B63" s="113">
        <v>111700</v>
      </c>
      <c r="C63" s="114" t="s">
        <v>551</v>
      </c>
      <c r="D63" s="115"/>
      <c r="E63" s="115"/>
      <c r="F63" s="115"/>
      <c r="G63" s="84">
        <f t="shared" si="1"/>
        <v>0</v>
      </c>
    </row>
    <row r="64" spans="1:7" ht="24">
      <c r="A64" s="58">
        <v>1038</v>
      </c>
      <c r="B64" s="113">
        <v>111800</v>
      </c>
      <c r="C64" s="114" t="s">
        <v>812</v>
      </c>
      <c r="D64" s="115"/>
      <c r="E64" s="115"/>
      <c r="F64" s="115"/>
      <c r="G64" s="84">
        <f t="shared" si="1"/>
        <v>0</v>
      </c>
    </row>
    <row r="65" spans="1:7" ht="17.25" customHeight="1">
      <c r="A65" s="58">
        <v>1039</v>
      </c>
      <c r="B65" s="113">
        <v>111900</v>
      </c>
      <c r="C65" s="114" t="s">
        <v>552</v>
      </c>
      <c r="D65" s="115"/>
      <c r="E65" s="115"/>
      <c r="F65" s="115"/>
      <c r="G65" s="84">
        <f t="shared" si="1"/>
        <v>0</v>
      </c>
    </row>
    <row r="66" spans="1:7" s="56" customFormat="1" ht="27.75" customHeight="1">
      <c r="A66" s="54">
        <v>1040</v>
      </c>
      <c r="B66" s="55">
        <v>112000</v>
      </c>
      <c r="C66" s="52" t="s">
        <v>1693</v>
      </c>
      <c r="D66" s="84">
        <f>SUM(D67:D74)</f>
        <v>0</v>
      </c>
      <c r="E66" s="84">
        <f>SUM(E67:E74)</f>
        <v>0</v>
      </c>
      <c r="F66" s="84">
        <f>SUM(F67:F74)</f>
        <v>0</v>
      </c>
      <c r="G66" s="84">
        <f t="shared" si="1"/>
        <v>0</v>
      </c>
    </row>
    <row r="67" spans="1:7" ht="24">
      <c r="A67" s="58">
        <v>1041</v>
      </c>
      <c r="B67" s="113">
        <v>112100</v>
      </c>
      <c r="C67" s="114" t="s">
        <v>553</v>
      </c>
      <c r="D67" s="115"/>
      <c r="E67" s="115"/>
      <c r="F67" s="115"/>
      <c r="G67" s="84">
        <f t="shared" si="1"/>
        <v>0</v>
      </c>
    </row>
    <row r="68" spans="1:7" ht="15" customHeight="1">
      <c r="A68" s="58">
        <v>1042</v>
      </c>
      <c r="B68" s="113">
        <v>112200</v>
      </c>
      <c r="C68" s="114" t="s">
        <v>1049</v>
      </c>
      <c r="D68" s="115"/>
      <c r="E68" s="115"/>
      <c r="F68" s="115"/>
      <c r="G68" s="84">
        <f t="shared" si="1"/>
        <v>0</v>
      </c>
    </row>
    <row r="69" spans="1:7" ht="15" customHeight="1">
      <c r="A69" s="58">
        <v>1043</v>
      </c>
      <c r="B69" s="113">
        <v>112300</v>
      </c>
      <c r="C69" s="114" t="s">
        <v>1050</v>
      </c>
      <c r="D69" s="115"/>
      <c r="E69" s="115"/>
      <c r="F69" s="115"/>
      <c r="G69" s="84">
        <f t="shared" si="1"/>
        <v>0</v>
      </c>
    </row>
    <row r="70" spans="1:7" ht="15" customHeight="1">
      <c r="A70" s="58">
        <v>1044</v>
      </c>
      <c r="B70" s="113">
        <v>112400</v>
      </c>
      <c r="C70" s="114" t="s">
        <v>1051</v>
      </c>
      <c r="D70" s="115"/>
      <c r="E70" s="115"/>
      <c r="F70" s="115"/>
      <c r="G70" s="84">
        <f t="shared" si="1"/>
        <v>0</v>
      </c>
    </row>
    <row r="71" spans="1:7" ht="24">
      <c r="A71" s="58">
        <v>1045</v>
      </c>
      <c r="B71" s="113">
        <v>112500</v>
      </c>
      <c r="C71" s="114" t="s">
        <v>1052</v>
      </c>
      <c r="D71" s="115"/>
      <c r="E71" s="115"/>
      <c r="F71" s="115"/>
      <c r="G71" s="84">
        <f t="shared" si="1"/>
        <v>0</v>
      </c>
    </row>
    <row r="72" spans="1:7" ht="24">
      <c r="A72" s="58">
        <v>1046</v>
      </c>
      <c r="B72" s="113">
        <v>112600</v>
      </c>
      <c r="C72" s="114" t="s">
        <v>528</v>
      </c>
      <c r="D72" s="115"/>
      <c r="E72" s="115"/>
      <c r="F72" s="115"/>
      <c r="G72" s="84">
        <f t="shared" si="1"/>
        <v>0</v>
      </c>
    </row>
    <row r="73" spans="1:7" ht="15" customHeight="1">
      <c r="A73" s="58">
        <v>1047</v>
      </c>
      <c r="B73" s="113">
        <v>112700</v>
      </c>
      <c r="C73" s="114" t="s">
        <v>554</v>
      </c>
      <c r="D73" s="115"/>
      <c r="E73" s="115"/>
      <c r="F73" s="115"/>
      <c r="G73" s="84">
        <f t="shared" si="1"/>
        <v>0</v>
      </c>
    </row>
    <row r="74" spans="1:7" ht="15" customHeight="1">
      <c r="A74" s="58">
        <v>1048</v>
      </c>
      <c r="B74" s="113" t="s">
        <v>555</v>
      </c>
      <c r="C74" s="114" t="s">
        <v>556</v>
      </c>
      <c r="D74" s="115"/>
      <c r="E74" s="115"/>
      <c r="F74" s="115"/>
      <c r="G74" s="84">
        <f t="shared" si="1"/>
        <v>0</v>
      </c>
    </row>
    <row r="75" spans="1:7" s="56" customFormat="1" ht="42">
      <c r="A75" s="54">
        <v>1049</v>
      </c>
      <c r="B75" s="55">
        <v>120000</v>
      </c>
      <c r="C75" s="118" t="s">
        <v>558</v>
      </c>
      <c r="D75" s="84">
        <f>D76+D86+D92</f>
        <v>15234</v>
      </c>
      <c r="E75" s="84">
        <f>E76+E86+E92</f>
        <v>10368</v>
      </c>
      <c r="F75" s="84">
        <f>F76+F86+F92</f>
        <v>0</v>
      </c>
      <c r="G75" s="84">
        <f t="shared" ref="G75:G103" si="2">E75-F75</f>
        <v>10368</v>
      </c>
    </row>
    <row r="76" spans="1:7" s="56" customFormat="1" ht="31.5">
      <c r="A76" s="54">
        <v>1050</v>
      </c>
      <c r="B76" s="55">
        <v>121000</v>
      </c>
      <c r="C76" s="118" t="s">
        <v>559</v>
      </c>
      <c r="D76" s="84">
        <f>D77+D78+D79+D80+D81+D82+D83+D84+D85</f>
        <v>6388</v>
      </c>
      <c r="E76" s="84">
        <f>E77+E78+E79+E80+E81+E82+E83+E84+E85</f>
        <v>3831</v>
      </c>
      <c r="F76" s="84">
        <f>F77+F78+F79+F80+F81+F82+F83+F84+F85</f>
        <v>0</v>
      </c>
      <c r="G76" s="84">
        <f t="shared" si="2"/>
        <v>3831</v>
      </c>
    </row>
    <row r="77" spans="1:7" ht="15" customHeight="1">
      <c r="A77" s="58">
        <v>1051</v>
      </c>
      <c r="B77" s="113">
        <v>121100</v>
      </c>
      <c r="C77" s="114" t="s">
        <v>64</v>
      </c>
      <c r="D77" s="115">
        <v>6386</v>
      </c>
      <c r="E77" s="115">
        <v>3829</v>
      </c>
      <c r="F77" s="115">
        <v>0</v>
      </c>
      <c r="G77" s="84">
        <f t="shared" si="2"/>
        <v>3829</v>
      </c>
    </row>
    <row r="78" spans="1:7" ht="15" customHeight="1">
      <c r="A78" s="58">
        <v>1052</v>
      </c>
      <c r="B78" s="113">
        <v>121200</v>
      </c>
      <c r="C78" s="114" t="s">
        <v>65</v>
      </c>
      <c r="D78" s="115"/>
      <c r="E78" s="115"/>
      <c r="F78" s="115"/>
      <c r="G78" s="84">
        <f t="shared" si="2"/>
        <v>0</v>
      </c>
    </row>
    <row r="79" spans="1:7" ht="15" customHeight="1">
      <c r="A79" s="58">
        <v>1053</v>
      </c>
      <c r="B79" s="113">
        <v>121300</v>
      </c>
      <c r="C79" s="114" t="s">
        <v>66</v>
      </c>
      <c r="D79" s="115">
        <v>2</v>
      </c>
      <c r="E79" s="115">
        <v>2</v>
      </c>
      <c r="F79" s="115">
        <v>0</v>
      </c>
      <c r="G79" s="84">
        <f t="shared" si="2"/>
        <v>2</v>
      </c>
    </row>
    <row r="80" spans="1:7" ht="15" customHeight="1">
      <c r="A80" s="58">
        <v>1054</v>
      </c>
      <c r="B80" s="113">
        <v>121400</v>
      </c>
      <c r="C80" s="114" t="s">
        <v>67</v>
      </c>
      <c r="D80" s="115"/>
      <c r="E80" s="115"/>
      <c r="F80" s="115"/>
      <c r="G80" s="84">
        <f t="shared" si="2"/>
        <v>0</v>
      </c>
    </row>
    <row r="81" spans="1:7" ht="15" customHeight="1">
      <c r="A81" s="58">
        <v>1055</v>
      </c>
      <c r="B81" s="113">
        <v>121500</v>
      </c>
      <c r="C81" s="114" t="s">
        <v>68</v>
      </c>
      <c r="D81" s="115"/>
      <c r="E81" s="115"/>
      <c r="F81" s="115"/>
      <c r="G81" s="84">
        <f t="shared" si="2"/>
        <v>0</v>
      </c>
    </row>
    <row r="82" spans="1:7" ht="15" customHeight="1">
      <c r="A82" s="58">
        <v>1056</v>
      </c>
      <c r="B82" s="113">
        <v>121600</v>
      </c>
      <c r="C82" s="114" t="s">
        <v>69</v>
      </c>
      <c r="D82" s="115"/>
      <c r="E82" s="115"/>
      <c r="F82" s="115"/>
      <c r="G82" s="84">
        <f t="shared" si="2"/>
        <v>0</v>
      </c>
    </row>
    <row r="83" spans="1:7" ht="15" customHeight="1">
      <c r="A83" s="58">
        <v>1057</v>
      </c>
      <c r="B83" s="113">
        <v>121700</v>
      </c>
      <c r="C83" s="114" t="s">
        <v>70</v>
      </c>
      <c r="D83" s="115"/>
      <c r="E83" s="115"/>
      <c r="F83" s="115"/>
      <c r="G83" s="84">
        <f t="shared" si="2"/>
        <v>0</v>
      </c>
    </row>
    <row r="84" spans="1:7" ht="15" customHeight="1">
      <c r="A84" s="58">
        <v>1058</v>
      </c>
      <c r="B84" s="113">
        <v>121800</v>
      </c>
      <c r="C84" s="114" t="s">
        <v>1041</v>
      </c>
      <c r="D84" s="115"/>
      <c r="E84" s="115"/>
      <c r="F84" s="115"/>
      <c r="G84" s="84">
        <f t="shared" si="2"/>
        <v>0</v>
      </c>
    </row>
    <row r="85" spans="1:7" ht="15" customHeight="1">
      <c r="A85" s="58">
        <v>1059</v>
      </c>
      <c r="B85" s="113">
        <v>121900</v>
      </c>
      <c r="C85" s="114" t="s">
        <v>1042</v>
      </c>
      <c r="D85" s="115"/>
      <c r="E85" s="115"/>
      <c r="F85" s="115"/>
      <c r="G85" s="84">
        <f t="shared" si="2"/>
        <v>0</v>
      </c>
    </row>
    <row r="86" spans="1:7" s="56" customFormat="1" ht="24">
      <c r="A86" s="54">
        <v>1060</v>
      </c>
      <c r="B86" s="55">
        <v>122000</v>
      </c>
      <c r="C86" s="52" t="s">
        <v>1043</v>
      </c>
      <c r="D86" s="84">
        <f>D91</f>
        <v>8654</v>
      </c>
      <c r="E86" s="84">
        <f>E91</f>
        <v>6502</v>
      </c>
      <c r="F86" s="84">
        <f>F91</f>
        <v>0</v>
      </c>
      <c r="G86" s="84">
        <f t="shared" si="2"/>
        <v>6502</v>
      </c>
    </row>
    <row r="87" spans="1:7" ht="36">
      <c r="A87" s="494" t="s">
        <v>857</v>
      </c>
      <c r="B87" s="505" t="s">
        <v>858</v>
      </c>
      <c r="C87" s="494" t="s">
        <v>859</v>
      </c>
      <c r="D87" s="108" t="s">
        <v>1651</v>
      </c>
      <c r="E87" s="494" t="s">
        <v>924</v>
      </c>
      <c r="F87" s="494"/>
      <c r="G87" s="494"/>
    </row>
    <row r="88" spans="1:7">
      <c r="A88" s="494"/>
      <c r="B88" s="505"/>
      <c r="C88" s="494"/>
      <c r="D88" s="502" t="s">
        <v>1650</v>
      </c>
      <c r="E88" s="494" t="s">
        <v>925</v>
      </c>
      <c r="F88" s="494" t="s">
        <v>926</v>
      </c>
      <c r="G88" s="504" t="s">
        <v>557</v>
      </c>
    </row>
    <row r="89" spans="1:7">
      <c r="A89" s="494"/>
      <c r="B89" s="505"/>
      <c r="C89" s="494"/>
      <c r="D89" s="503"/>
      <c r="E89" s="494"/>
      <c r="F89" s="494"/>
      <c r="G89" s="503"/>
    </row>
    <row r="90" spans="1:7">
      <c r="A90" s="55">
        <v>1</v>
      </c>
      <c r="B90" s="55">
        <v>2</v>
      </c>
      <c r="C90" s="55">
        <v>3</v>
      </c>
      <c r="D90" s="55" t="s">
        <v>628</v>
      </c>
      <c r="E90" s="55" t="s">
        <v>629</v>
      </c>
      <c r="F90" s="55" t="s">
        <v>630</v>
      </c>
      <c r="G90" s="55" t="s">
        <v>631</v>
      </c>
    </row>
    <row r="91" spans="1:7" ht="24">
      <c r="A91" s="58">
        <v>1061</v>
      </c>
      <c r="B91" s="113">
        <v>122100</v>
      </c>
      <c r="C91" s="114" t="s">
        <v>1044</v>
      </c>
      <c r="D91" s="115">
        <v>8654</v>
      </c>
      <c r="E91" s="115">
        <v>6502</v>
      </c>
      <c r="F91" s="115">
        <v>0</v>
      </c>
      <c r="G91" s="84">
        <f t="shared" si="2"/>
        <v>6502</v>
      </c>
    </row>
    <row r="92" spans="1:7" s="56" customFormat="1" ht="24">
      <c r="A92" s="54">
        <v>1062</v>
      </c>
      <c r="B92" s="55">
        <v>123000</v>
      </c>
      <c r="C92" s="52" t="s">
        <v>1652</v>
      </c>
      <c r="D92" s="84">
        <f>SUM(D93:D96)</f>
        <v>192</v>
      </c>
      <c r="E92" s="84">
        <f>SUM(E93:E96)</f>
        <v>35</v>
      </c>
      <c r="F92" s="84">
        <f>SUM(F93:F96)</f>
        <v>0</v>
      </c>
      <c r="G92" s="84">
        <f t="shared" si="2"/>
        <v>35</v>
      </c>
    </row>
    <row r="93" spans="1:7" ht="17.25" customHeight="1">
      <c r="A93" s="58">
        <v>1063</v>
      </c>
      <c r="B93" s="113">
        <v>123100</v>
      </c>
      <c r="C93" s="114" t="s">
        <v>1045</v>
      </c>
      <c r="D93" s="115"/>
      <c r="E93" s="115"/>
      <c r="F93" s="115"/>
      <c r="G93" s="84">
        <f t="shared" si="2"/>
        <v>0</v>
      </c>
    </row>
    <row r="94" spans="1:7" ht="17.25" customHeight="1">
      <c r="A94" s="58">
        <v>1064</v>
      </c>
      <c r="B94" s="113">
        <v>123200</v>
      </c>
      <c r="C94" s="114" t="s">
        <v>147</v>
      </c>
      <c r="D94" s="115">
        <v>192</v>
      </c>
      <c r="E94" s="115">
        <v>35</v>
      </c>
      <c r="F94" s="115"/>
      <c r="G94" s="84">
        <f t="shared" si="2"/>
        <v>35</v>
      </c>
    </row>
    <row r="95" spans="1:7" ht="17.25" customHeight="1">
      <c r="A95" s="58">
        <v>1065</v>
      </c>
      <c r="B95" s="113">
        <v>123300</v>
      </c>
      <c r="C95" s="114" t="s">
        <v>940</v>
      </c>
      <c r="D95" s="115"/>
      <c r="E95" s="115"/>
      <c r="F95" s="115"/>
      <c r="G95" s="84">
        <f t="shared" si="2"/>
        <v>0</v>
      </c>
    </row>
    <row r="96" spans="1:7" ht="17.25" customHeight="1">
      <c r="A96" s="58">
        <v>1066</v>
      </c>
      <c r="B96" s="113">
        <v>123900</v>
      </c>
      <c r="C96" s="114" t="s">
        <v>941</v>
      </c>
      <c r="D96" s="115"/>
      <c r="E96" s="115"/>
      <c r="F96" s="115"/>
      <c r="G96" s="84">
        <f t="shared" si="2"/>
        <v>0</v>
      </c>
    </row>
    <row r="97" spans="1:7" s="56" customFormat="1" ht="24">
      <c r="A97" s="54">
        <v>1067</v>
      </c>
      <c r="B97" s="55">
        <v>130000</v>
      </c>
      <c r="C97" s="52" t="s">
        <v>942</v>
      </c>
      <c r="D97" s="84">
        <f>D98</f>
        <v>9915</v>
      </c>
      <c r="E97" s="84">
        <f>E98</f>
        <v>10502</v>
      </c>
      <c r="F97" s="84">
        <f>F98</f>
        <v>0</v>
      </c>
      <c r="G97" s="84">
        <f t="shared" si="2"/>
        <v>10502</v>
      </c>
    </row>
    <row r="98" spans="1:7" s="56" customFormat="1" ht="36">
      <c r="A98" s="54">
        <v>1068</v>
      </c>
      <c r="B98" s="55">
        <v>131000</v>
      </c>
      <c r="C98" s="52" t="s">
        <v>943</v>
      </c>
      <c r="D98" s="84">
        <f>SUM(D99:D101)</f>
        <v>9915</v>
      </c>
      <c r="E98" s="84">
        <f>SUM(E99:E101)</f>
        <v>10502</v>
      </c>
      <c r="F98" s="84">
        <f>SUM(F99:F101)</f>
        <v>0</v>
      </c>
      <c r="G98" s="84">
        <f t="shared" si="2"/>
        <v>10502</v>
      </c>
    </row>
    <row r="99" spans="1:7" ht="17.25" customHeight="1">
      <c r="A99" s="58">
        <v>1069</v>
      </c>
      <c r="B99" s="113">
        <v>131100</v>
      </c>
      <c r="C99" s="114" t="s">
        <v>944</v>
      </c>
      <c r="D99" s="115"/>
      <c r="E99" s="115"/>
      <c r="F99" s="115"/>
      <c r="G99" s="84">
        <f t="shared" si="2"/>
        <v>0</v>
      </c>
    </row>
    <row r="100" spans="1:7" ht="17.25" customHeight="1">
      <c r="A100" s="58">
        <v>1070</v>
      </c>
      <c r="B100" s="113">
        <v>131200</v>
      </c>
      <c r="C100" s="114" t="s">
        <v>945</v>
      </c>
      <c r="D100" s="115">
        <v>8349</v>
      </c>
      <c r="E100" s="115">
        <v>9236</v>
      </c>
      <c r="F100" s="115"/>
      <c r="G100" s="84">
        <f t="shared" si="2"/>
        <v>9236</v>
      </c>
    </row>
    <row r="101" spans="1:7" ht="17.25" customHeight="1">
      <c r="A101" s="58">
        <v>1071</v>
      </c>
      <c r="B101" s="113">
        <v>131300</v>
      </c>
      <c r="C101" s="114" t="s">
        <v>946</v>
      </c>
      <c r="D101" s="115">
        <v>1566</v>
      </c>
      <c r="E101" s="115">
        <v>1266</v>
      </c>
      <c r="F101" s="115"/>
      <c r="G101" s="84">
        <f t="shared" si="2"/>
        <v>1266</v>
      </c>
    </row>
    <row r="102" spans="1:7" s="56" customFormat="1" ht="17.25" customHeight="1">
      <c r="A102" s="54">
        <v>1072</v>
      </c>
      <c r="B102" s="55"/>
      <c r="C102" s="52" t="s">
        <v>947</v>
      </c>
      <c r="D102" s="84">
        <f>D23+D54</f>
        <v>55598</v>
      </c>
      <c r="E102" s="84">
        <f>E23+E54</f>
        <v>99062</v>
      </c>
      <c r="F102" s="84">
        <f>F23+F54</f>
        <v>45912</v>
      </c>
      <c r="G102" s="84">
        <f t="shared" si="2"/>
        <v>53150</v>
      </c>
    </row>
    <row r="103" spans="1:7" ht="17.25" customHeight="1">
      <c r="A103" s="54">
        <v>1073</v>
      </c>
      <c r="B103" s="55" t="s">
        <v>948</v>
      </c>
      <c r="C103" s="119" t="s">
        <v>949</v>
      </c>
      <c r="D103" s="115">
        <v>12897</v>
      </c>
      <c r="E103" s="115">
        <v>9418</v>
      </c>
      <c r="F103" s="115"/>
      <c r="G103" s="84">
        <f t="shared" si="2"/>
        <v>9418</v>
      </c>
    </row>
    <row r="104" spans="1:7">
      <c r="A104" s="511" t="s">
        <v>857</v>
      </c>
      <c r="B104" s="495" t="s">
        <v>858</v>
      </c>
      <c r="C104" s="507" t="s">
        <v>859</v>
      </c>
      <c r="D104" s="507"/>
      <c r="E104" s="507"/>
      <c r="F104" s="507" t="s">
        <v>950</v>
      </c>
      <c r="G104" s="507"/>
    </row>
    <row r="105" spans="1:7" ht="24">
      <c r="A105" s="511"/>
      <c r="B105" s="495"/>
      <c r="C105" s="507"/>
      <c r="D105" s="507"/>
      <c r="E105" s="507"/>
      <c r="F105" s="122" t="s">
        <v>951</v>
      </c>
      <c r="G105" s="122" t="s">
        <v>952</v>
      </c>
    </row>
    <row r="106" spans="1:7" s="322" customFormat="1">
      <c r="A106" s="121">
        <v>1</v>
      </c>
      <c r="B106" s="121">
        <v>2</v>
      </c>
      <c r="C106" s="506">
        <v>3</v>
      </c>
      <c r="D106" s="506"/>
      <c r="E106" s="506"/>
      <c r="F106" s="323" t="s">
        <v>628</v>
      </c>
      <c r="G106" s="323" t="s">
        <v>629</v>
      </c>
    </row>
    <row r="107" spans="1:7" ht="21.75" customHeight="1">
      <c r="A107" s="120"/>
      <c r="B107" s="121"/>
      <c r="C107" s="498" t="s">
        <v>251</v>
      </c>
      <c r="D107" s="499"/>
      <c r="E107" s="500"/>
      <c r="F107" s="84"/>
      <c r="G107" s="84"/>
    </row>
    <row r="108" spans="1:7" s="56" customFormat="1" ht="21.75" customHeight="1">
      <c r="A108" s="54">
        <v>1074</v>
      </c>
      <c r="B108" s="55">
        <v>200000</v>
      </c>
      <c r="C108" s="491" t="s">
        <v>1704</v>
      </c>
      <c r="D108" s="491"/>
      <c r="E108" s="491"/>
      <c r="F108" s="84">
        <f>F109+F133+F155+F213+F241+F255</f>
        <v>20049</v>
      </c>
      <c r="G108" s="84">
        <f>G109+G133+G155+G213+G241+G255</f>
        <v>18221</v>
      </c>
    </row>
    <row r="109" spans="1:7" s="56" customFormat="1" ht="21.75" customHeight="1">
      <c r="A109" s="54">
        <v>1075</v>
      </c>
      <c r="B109" s="55">
        <v>210000</v>
      </c>
      <c r="C109" s="501" t="s">
        <v>1705</v>
      </c>
      <c r="D109" s="501"/>
      <c r="E109" s="501"/>
      <c r="F109" s="84">
        <f>F110+F120+F127+F129+F131</f>
        <v>1093</v>
      </c>
      <c r="G109" s="84">
        <f>G110+G120+G127+G129+G131</f>
        <v>816</v>
      </c>
    </row>
    <row r="110" spans="1:7" s="56" customFormat="1" ht="21.75" customHeight="1">
      <c r="A110" s="54">
        <v>1076</v>
      </c>
      <c r="B110" s="55">
        <v>211000</v>
      </c>
      <c r="C110" s="491" t="s">
        <v>252</v>
      </c>
      <c r="D110" s="491"/>
      <c r="E110" s="491"/>
      <c r="F110" s="84">
        <f>SUM(F111:F119)</f>
        <v>1093</v>
      </c>
      <c r="G110" s="84">
        <f>SUM(G111:G119)</f>
        <v>816</v>
      </c>
    </row>
    <row r="111" spans="1:7" ht="21.75" customHeight="1">
      <c r="A111" s="58">
        <v>1077</v>
      </c>
      <c r="B111" s="113">
        <v>211100</v>
      </c>
      <c r="C111" s="489" t="s">
        <v>253</v>
      </c>
      <c r="D111" s="489"/>
      <c r="E111" s="489"/>
      <c r="F111" s="115"/>
      <c r="G111" s="115"/>
    </row>
    <row r="112" spans="1:7" ht="21.75" customHeight="1">
      <c r="A112" s="58">
        <v>1078</v>
      </c>
      <c r="B112" s="113">
        <v>211200</v>
      </c>
      <c r="C112" s="489" t="s">
        <v>254</v>
      </c>
      <c r="D112" s="489"/>
      <c r="E112" s="489"/>
      <c r="F112" s="115"/>
      <c r="G112" s="115"/>
    </row>
    <row r="113" spans="1:8" s="123" customFormat="1" ht="24" customHeight="1">
      <c r="A113" s="58">
        <v>1079</v>
      </c>
      <c r="B113" s="113">
        <v>211300</v>
      </c>
      <c r="C113" s="489" t="s">
        <v>678</v>
      </c>
      <c r="D113" s="489"/>
      <c r="E113" s="489"/>
      <c r="F113" s="115"/>
      <c r="G113" s="115"/>
      <c r="H113" s="53"/>
    </row>
    <row r="114" spans="1:8" ht="21.75" customHeight="1">
      <c r="A114" s="58">
        <v>1080</v>
      </c>
      <c r="B114" s="113">
        <v>211400</v>
      </c>
      <c r="C114" s="489" t="s">
        <v>679</v>
      </c>
      <c r="D114" s="489"/>
      <c r="E114" s="489"/>
      <c r="F114" s="115"/>
      <c r="G114" s="115"/>
    </row>
    <row r="115" spans="1:8" ht="21.75" customHeight="1">
      <c r="A115" s="58">
        <v>1081</v>
      </c>
      <c r="B115" s="113">
        <v>211500</v>
      </c>
      <c r="C115" s="489" t="s">
        <v>480</v>
      </c>
      <c r="D115" s="489"/>
      <c r="E115" s="489"/>
      <c r="F115" s="115"/>
      <c r="G115" s="115"/>
    </row>
    <row r="116" spans="1:8" ht="21.75" customHeight="1">
      <c r="A116" s="58">
        <v>1082</v>
      </c>
      <c r="B116" s="113">
        <v>211600</v>
      </c>
      <c r="C116" s="489" t="s">
        <v>481</v>
      </c>
      <c r="D116" s="489"/>
      <c r="E116" s="489"/>
      <c r="F116" s="115"/>
      <c r="G116" s="115"/>
    </row>
    <row r="117" spans="1:8" ht="21.75" customHeight="1">
      <c r="A117" s="58">
        <v>1083</v>
      </c>
      <c r="B117" s="113" t="s">
        <v>482</v>
      </c>
      <c r="C117" s="489" t="s">
        <v>483</v>
      </c>
      <c r="D117" s="489"/>
      <c r="E117" s="489"/>
      <c r="F117" s="115"/>
      <c r="G117" s="115"/>
    </row>
    <row r="118" spans="1:8" ht="21.75" customHeight="1">
      <c r="A118" s="58">
        <v>1084</v>
      </c>
      <c r="B118" s="113">
        <v>211800</v>
      </c>
      <c r="C118" s="489" t="s">
        <v>484</v>
      </c>
      <c r="D118" s="489"/>
      <c r="E118" s="489"/>
      <c r="F118" s="115"/>
      <c r="G118" s="115"/>
    </row>
    <row r="119" spans="1:8" ht="21.75" customHeight="1">
      <c r="A119" s="58">
        <v>1085</v>
      </c>
      <c r="B119" s="113" t="s">
        <v>485</v>
      </c>
      <c r="C119" s="489" t="s">
        <v>486</v>
      </c>
      <c r="D119" s="489"/>
      <c r="E119" s="489"/>
      <c r="F119" s="115">
        <v>1093</v>
      </c>
      <c r="G119" s="115">
        <v>816</v>
      </c>
    </row>
    <row r="120" spans="1:8" s="56" customFormat="1" ht="21.75" customHeight="1">
      <c r="A120" s="54">
        <v>1086</v>
      </c>
      <c r="B120" s="55">
        <v>212000</v>
      </c>
      <c r="C120" s="497" t="s">
        <v>487</v>
      </c>
      <c r="D120" s="497"/>
      <c r="E120" s="497"/>
      <c r="F120" s="84">
        <f>SUM(F121:F126)</f>
        <v>0</v>
      </c>
      <c r="G120" s="84">
        <f>SUM(G121:G126)</f>
        <v>0</v>
      </c>
    </row>
    <row r="121" spans="1:8" ht="24.75" customHeight="1">
      <c r="A121" s="58">
        <v>1087</v>
      </c>
      <c r="B121" s="113">
        <v>212100</v>
      </c>
      <c r="C121" s="489" t="s">
        <v>488</v>
      </c>
      <c r="D121" s="489"/>
      <c r="E121" s="489"/>
      <c r="F121" s="115"/>
      <c r="G121" s="115"/>
    </row>
    <row r="122" spans="1:8" ht="21.75" customHeight="1">
      <c r="A122" s="58">
        <v>1088</v>
      </c>
      <c r="B122" s="113">
        <v>212200</v>
      </c>
      <c r="C122" s="489" t="s">
        <v>953</v>
      </c>
      <c r="D122" s="489"/>
      <c r="E122" s="489"/>
      <c r="F122" s="115"/>
      <c r="G122" s="115"/>
    </row>
    <row r="123" spans="1:8" ht="21.75" customHeight="1">
      <c r="A123" s="58">
        <v>1089</v>
      </c>
      <c r="B123" s="113">
        <v>212300</v>
      </c>
      <c r="C123" s="489" t="s">
        <v>954</v>
      </c>
      <c r="D123" s="489"/>
      <c r="E123" s="489"/>
      <c r="F123" s="115"/>
      <c r="G123" s="115"/>
    </row>
    <row r="124" spans="1:8" ht="21.75" customHeight="1">
      <c r="A124" s="58">
        <v>1090</v>
      </c>
      <c r="B124" s="113">
        <v>212400</v>
      </c>
      <c r="C124" s="489" t="s">
        <v>955</v>
      </c>
      <c r="D124" s="489"/>
      <c r="E124" s="489"/>
      <c r="F124" s="115"/>
      <c r="G124" s="115"/>
    </row>
    <row r="125" spans="1:8" ht="21.75" customHeight="1">
      <c r="A125" s="58">
        <v>1091</v>
      </c>
      <c r="B125" s="113">
        <v>212500</v>
      </c>
      <c r="C125" s="489" t="s">
        <v>956</v>
      </c>
      <c r="D125" s="489"/>
      <c r="E125" s="489"/>
      <c r="F125" s="115"/>
      <c r="G125" s="115"/>
    </row>
    <row r="126" spans="1:8" ht="21.75" customHeight="1">
      <c r="A126" s="58">
        <v>1092</v>
      </c>
      <c r="B126" s="113">
        <v>212600</v>
      </c>
      <c r="C126" s="489" t="s">
        <v>957</v>
      </c>
      <c r="D126" s="489"/>
      <c r="E126" s="489"/>
      <c r="F126" s="115"/>
      <c r="G126" s="115"/>
    </row>
    <row r="127" spans="1:8" s="56" customFormat="1" ht="21.75" customHeight="1">
      <c r="A127" s="54">
        <v>1093</v>
      </c>
      <c r="B127" s="55">
        <v>213000</v>
      </c>
      <c r="C127" s="497" t="s">
        <v>958</v>
      </c>
      <c r="D127" s="497"/>
      <c r="E127" s="497"/>
      <c r="F127" s="84">
        <f>F128</f>
        <v>0</v>
      </c>
      <c r="G127" s="84">
        <f>G128</f>
        <v>0</v>
      </c>
    </row>
    <row r="128" spans="1:8" ht="21.75" customHeight="1">
      <c r="A128" s="58">
        <v>1094</v>
      </c>
      <c r="B128" s="113">
        <v>213100</v>
      </c>
      <c r="C128" s="489" t="s">
        <v>959</v>
      </c>
      <c r="D128" s="489"/>
      <c r="E128" s="489"/>
      <c r="F128" s="115"/>
      <c r="G128" s="115"/>
    </row>
    <row r="129" spans="1:7" ht="25.5" customHeight="1">
      <c r="A129" s="54">
        <v>1095</v>
      </c>
      <c r="B129" s="55">
        <v>214000</v>
      </c>
      <c r="C129" s="501" t="s">
        <v>1167</v>
      </c>
      <c r="D129" s="501"/>
      <c r="E129" s="501"/>
      <c r="F129" s="84">
        <f>F130</f>
        <v>0</v>
      </c>
      <c r="G129" s="84">
        <f>G130</f>
        <v>0</v>
      </c>
    </row>
    <row r="130" spans="1:7" ht="21.75" customHeight="1">
      <c r="A130" s="58">
        <v>1096</v>
      </c>
      <c r="B130" s="113">
        <v>214100</v>
      </c>
      <c r="C130" s="508" t="s">
        <v>1168</v>
      </c>
      <c r="D130" s="508"/>
      <c r="E130" s="508"/>
      <c r="F130" s="115"/>
      <c r="G130" s="115"/>
    </row>
    <row r="131" spans="1:7" ht="22.5" customHeight="1">
      <c r="A131" s="54">
        <v>1097</v>
      </c>
      <c r="B131" s="55">
        <v>215000</v>
      </c>
      <c r="C131" s="501" t="s">
        <v>1169</v>
      </c>
      <c r="D131" s="501"/>
      <c r="E131" s="501"/>
      <c r="F131" s="84">
        <f>F132</f>
        <v>0</v>
      </c>
      <c r="G131" s="84">
        <f>G132</f>
        <v>0</v>
      </c>
    </row>
    <row r="132" spans="1:7" ht="21.75" customHeight="1">
      <c r="A132" s="58">
        <v>1098</v>
      </c>
      <c r="B132" s="113">
        <v>215100</v>
      </c>
      <c r="C132" s="508" t="s">
        <v>1170</v>
      </c>
      <c r="D132" s="508"/>
      <c r="E132" s="508"/>
      <c r="F132" s="115"/>
      <c r="G132" s="115"/>
    </row>
    <row r="133" spans="1:7" s="56" customFormat="1" ht="21.75" customHeight="1">
      <c r="A133" s="54">
        <v>1099</v>
      </c>
      <c r="B133" s="55">
        <v>220000</v>
      </c>
      <c r="C133" s="497" t="s">
        <v>1171</v>
      </c>
      <c r="D133" s="497"/>
      <c r="E133" s="497"/>
      <c r="F133" s="84">
        <f>F134+F146+F153</f>
        <v>0</v>
      </c>
      <c r="G133" s="84">
        <f>G134+G146+G153</f>
        <v>0</v>
      </c>
    </row>
    <row r="134" spans="1:7" s="56" customFormat="1" ht="21.75" customHeight="1">
      <c r="A134" s="54">
        <v>1100</v>
      </c>
      <c r="B134" s="55">
        <v>221000</v>
      </c>
      <c r="C134" s="497" t="s">
        <v>1172</v>
      </c>
      <c r="D134" s="497" t="s">
        <v>1172</v>
      </c>
      <c r="E134" s="497" t="s">
        <v>1172</v>
      </c>
      <c r="F134" s="84">
        <f>SUM(F135:F142)</f>
        <v>0</v>
      </c>
      <c r="G134" s="84">
        <f>SUM(G135:G142)</f>
        <v>0</v>
      </c>
    </row>
    <row r="135" spans="1:7" ht="25.5" customHeight="1">
      <c r="A135" s="58">
        <v>1101</v>
      </c>
      <c r="B135" s="113">
        <v>221100</v>
      </c>
      <c r="C135" s="489" t="s">
        <v>960</v>
      </c>
      <c r="D135" s="489" t="s">
        <v>960</v>
      </c>
      <c r="E135" s="489" t="s">
        <v>960</v>
      </c>
      <c r="F135" s="115"/>
      <c r="G135" s="115"/>
    </row>
    <row r="136" spans="1:7" ht="21.75" customHeight="1">
      <c r="A136" s="58">
        <v>1102</v>
      </c>
      <c r="B136" s="113">
        <v>221200</v>
      </c>
      <c r="C136" s="489" t="s">
        <v>961</v>
      </c>
      <c r="D136" s="489" t="s">
        <v>961</v>
      </c>
      <c r="E136" s="489" t="s">
        <v>961</v>
      </c>
      <c r="F136" s="115"/>
      <c r="G136" s="115"/>
    </row>
    <row r="137" spans="1:7" ht="25.5" customHeight="1">
      <c r="A137" s="58">
        <v>1103</v>
      </c>
      <c r="B137" s="113">
        <v>221300</v>
      </c>
      <c r="C137" s="489" t="s">
        <v>962</v>
      </c>
      <c r="D137" s="489" t="s">
        <v>962</v>
      </c>
      <c r="E137" s="489" t="s">
        <v>962</v>
      </c>
      <c r="F137" s="115"/>
      <c r="G137" s="115"/>
    </row>
    <row r="138" spans="1:7" ht="21.75" customHeight="1">
      <c r="A138" s="58">
        <v>1104</v>
      </c>
      <c r="B138" s="113">
        <v>221400</v>
      </c>
      <c r="C138" s="489" t="s">
        <v>963</v>
      </c>
      <c r="D138" s="489" t="s">
        <v>963</v>
      </c>
      <c r="E138" s="489" t="s">
        <v>963</v>
      </c>
      <c r="F138" s="115"/>
      <c r="G138" s="115"/>
    </row>
    <row r="139" spans="1:7" ht="21.75" customHeight="1">
      <c r="A139" s="58">
        <v>1105</v>
      </c>
      <c r="B139" s="113">
        <v>221500</v>
      </c>
      <c r="C139" s="489" t="s">
        <v>964</v>
      </c>
      <c r="D139" s="489" t="s">
        <v>964</v>
      </c>
      <c r="E139" s="489" t="s">
        <v>964</v>
      </c>
      <c r="F139" s="115"/>
      <c r="G139" s="115"/>
    </row>
    <row r="140" spans="1:7" ht="21.75" customHeight="1">
      <c r="A140" s="58">
        <v>1106</v>
      </c>
      <c r="B140" s="113">
        <v>221600</v>
      </c>
      <c r="C140" s="489" t="s">
        <v>965</v>
      </c>
      <c r="D140" s="489" t="s">
        <v>965</v>
      </c>
      <c r="E140" s="489" t="s">
        <v>965</v>
      </c>
      <c r="F140" s="115"/>
      <c r="G140" s="115"/>
    </row>
    <row r="141" spans="1:7" ht="21.75" customHeight="1">
      <c r="A141" s="58">
        <v>1107</v>
      </c>
      <c r="B141" s="113">
        <v>221700</v>
      </c>
      <c r="C141" s="489" t="s">
        <v>966</v>
      </c>
      <c r="D141" s="489" t="s">
        <v>966</v>
      </c>
      <c r="E141" s="489" t="s">
        <v>966</v>
      </c>
      <c r="F141" s="115"/>
      <c r="G141" s="115"/>
    </row>
    <row r="142" spans="1:7" ht="21.75" customHeight="1">
      <c r="A142" s="58">
        <v>1108</v>
      </c>
      <c r="B142" s="113">
        <v>221800</v>
      </c>
      <c r="C142" s="489" t="s">
        <v>28</v>
      </c>
      <c r="D142" s="489" t="s">
        <v>28</v>
      </c>
      <c r="E142" s="489" t="s">
        <v>28</v>
      </c>
      <c r="F142" s="115"/>
      <c r="G142" s="115"/>
    </row>
    <row r="143" spans="1:7">
      <c r="A143" s="494" t="s">
        <v>857</v>
      </c>
      <c r="B143" s="495" t="s">
        <v>858</v>
      </c>
      <c r="C143" s="496" t="s">
        <v>859</v>
      </c>
      <c r="D143" s="496"/>
      <c r="E143" s="496"/>
      <c r="F143" s="496" t="s">
        <v>950</v>
      </c>
      <c r="G143" s="496"/>
    </row>
    <row r="144" spans="1:7" ht="24">
      <c r="A144" s="494"/>
      <c r="B144" s="495"/>
      <c r="C144" s="496"/>
      <c r="D144" s="496"/>
      <c r="E144" s="496"/>
      <c r="F144" s="69" t="s">
        <v>951</v>
      </c>
      <c r="G144" s="69" t="s">
        <v>952</v>
      </c>
    </row>
    <row r="145" spans="1:7">
      <c r="A145" s="54">
        <v>1</v>
      </c>
      <c r="B145" s="55">
        <v>2</v>
      </c>
      <c r="C145" s="496">
        <v>3</v>
      </c>
      <c r="D145" s="496"/>
      <c r="E145" s="496"/>
      <c r="F145" s="324" t="s">
        <v>1209</v>
      </c>
      <c r="G145" s="324" t="s">
        <v>1210</v>
      </c>
    </row>
    <row r="146" spans="1:7" s="56" customFormat="1" ht="20.25" customHeight="1">
      <c r="A146" s="54">
        <v>1109</v>
      </c>
      <c r="B146" s="55">
        <v>222000</v>
      </c>
      <c r="C146" s="497" t="s">
        <v>1173</v>
      </c>
      <c r="D146" s="497" t="s">
        <v>1173</v>
      </c>
      <c r="E146" s="497" t="s">
        <v>1173</v>
      </c>
      <c r="F146" s="84">
        <f>F147+F148+F149+F150+F151+F152</f>
        <v>0</v>
      </c>
      <c r="G146" s="84">
        <f>G147+G148+G149+G150+G151+G152</f>
        <v>0</v>
      </c>
    </row>
    <row r="147" spans="1:7" ht="22.5" customHeight="1">
      <c r="A147" s="58">
        <v>1110</v>
      </c>
      <c r="B147" s="113">
        <v>222100</v>
      </c>
      <c r="C147" s="489" t="s">
        <v>1046</v>
      </c>
      <c r="D147" s="489" t="s">
        <v>1046</v>
      </c>
      <c r="E147" s="489" t="s">
        <v>1046</v>
      </c>
      <c r="F147" s="115"/>
      <c r="G147" s="115"/>
    </row>
    <row r="148" spans="1:7" ht="20.25" customHeight="1">
      <c r="A148" s="58">
        <v>1111</v>
      </c>
      <c r="B148" s="113">
        <v>222200</v>
      </c>
      <c r="C148" s="489" t="s">
        <v>1047</v>
      </c>
      <c r="D148" s="489"/>
      <c r="E148" s="489"/>
      <c r="F148" s="115"/>
      <c r="G148" s="115"/>
    </row>
    <row r="149" spans="1:7" ht="20.25" customHeight="1">
      <c r="A149" s="58">
        <v>1112</v>
      </c>
      <c r="B149" s="113">
        <v>222300</v>
      </c>
      <c r="C149" s="489" t="s">
        <v>1070</v>
      </c>
      <c r="D149" s="489"/>
      <c r="E149" s="489"/>
      <c r="F149" s="115"/>
      <c r="G149" s="115"/>
    </row>
    <row r="150" spans="1:7" ht="20.25" customHeight="1">
      <c r="A150" s="58">
        <v>1113</v>
      </c>
      <c r="B150" s="113">
        <v>222400</v>
      </c>
      <c r="C150" s="489" t="s">
        <v>1071</v>
      </c>
      <c r="D150" s="489"/>
      <c r="E150" s="489"/>
      <c r="F150" s="115"/>
      <c r="G150" s="115"/>
    </row>
    <row r="151" spans="1:7" ht="20.25" customHeight="1">
      <c r="A151" s="58">
        <v>1114</v>
      </c>
      <c r="B151" s="113">
        <v>222500</v>
      </c>
      <c r="C151" s="489" t="s">
        <v>1072</v>
      </c>
      <c r="D151" s="489"/>
      <c r="E151" s="489"/>
      <c r="F151" s="115"/>
      <c r="G151" s="115"/>
    </row>
    <row r="152" spans="1:7" ht="20.25" customHeight="1">
      <c r="A152" s="58">
        <v>1115</v>
      </c>
      <c r="B152" s="113">
        <v>222600</v>
      </c>
      <c r="C152" s="489" t="s">
        <v>967</v>
      </c>
      <c r="D152" s="489"/>
      <c r="E152" s="489"/>
      <c r="F152" s="115"/>
      <c r="G152" s="115"/>
    </row>
    <row r="153" spans="1:7" s="56" customFormat="1" ht="20.25" customHeight="1">
      <c r="A153" s="54">
        <v>1116</v>
      </c>
      <c r="B153" s="55">
        <v>223000</v>
      </c>
      <c r="C153" s="497" t="s">
        <v>1174</v>
      </c>
      <c r="D153" s="497"/>
      <c r="E153" s="497"/>
      <c r="F153" s="84">
        <f>F154</f>
        <v>0</v>
      </c>
      <c r="G153" s="84">
        <f>G154</f>
        <v>0</v>
      </c>
    </row>
    <row r="154" spans="1:7" ht="20.25" customHeight="1">
      <c r="A154" s="58">
        <v>1117</v>
      </c>
      <c r="B154" s="113">
        <v>223100</v>
      </c>
      <c r="C154" s="489" t="s">
        <v>255</v>
      </c>
      <c r="D154" s="489"/>
      <c r="E154" s="489"/>
      <c r="F154" s="115"/>
      <c r="G154" s="115"/>
    </row>
    <row r="155" spans="1:7" s="56" customFormat="1" ht="25.5" customHeight="1">
      <c r="A155" s="54">
        <v>1118</v>
      </c>
      <c r="B155" s="55">
        <v>230000</v>
      </c>
      <c r="C155" s="497" t="s">
        <v>1175</v>
      </c>
      <c r="D155" s="497"/>
      <c r="E155" s="497"/>
      <c r="F155" s="84">
        <f>F156+F162+F168+F174+F178+F187+F193+F201+F207</f>
        <v>3532</v>
      </c>
      <c r="G155" s="84">
        <f>G156+G162+G168+G174+G178+G187+G193+G201+G207</f>
        <v>3793</v>
      </c>
    </row>
    <row r="156" spans="1:7" s="56" customFormat="1" ht="20.25" customHeight="1">
      <c r="A156" s="54">
        <v>1119</v>
      </c>
      <c r="B156" s="55">
        <v>231000</v>
      </c>
      <c r="C156" s="497" t="s">
        <v>1176</v>
      </c>
      <c r="D156" s="497"/>
      <c r="E156" s="497"/>
      <c r="F156" s="84">
        <f>SUM(F157:F161)</f>
        <v>2548</v>
      </c>
      <c r="G156" s="84">
        <f>SUM(G157:G161)</f>
        <v>2849</v>
      </c>
    </row>
    <row r="157" spans="1:7" ht="20.25" customHeight="1">
      <c r="A157" s="58">
        <v>1120</v>
      </c>
      <c r="B157" s="113">
        <v>231100</v>
      </c>
      <c r="C157" s="489" t="s">
        <v>256</v>
      </c>
      <c r="D157" s="489"/>
      <c r="E157" s="489"/>
      <c r="F157" s="115">
        <v>1887</v>
      </c>
      <c r="G157" s="115">
        <v>2099</v>
      </c>
    </row>
    <row r="158" spans="1:7" ht="20.25" customHeight="1">
      <c r="A158" s="58">
        <v>1121</v>
      </c>
      <c r="B158" s="113">
        <v>231200</v>
      </c>
      <c r="C158" s="489" t="s">
        <v>257</v>
      </c>
      <c r="D158" s="489"/>
      <c r="E158" s="489"/>
      <c r="F158" s="115">
        <v>171</v>
      </c>
      <c r="G158" s="115">
        <v>201</v>
      </c>
    </row>
    <row r="159" spans="1:7" ht="22.5" customHeight="1">
      <c r="A159" s="58">
        <v>1122</v>
      </c>
      <c r="B159" s="113">
        <v>231300</v>
      </c>
      <c r="C159" s="489" t="s">
        <v>258</v>
      </c>
      <c r="D159" s="489"/>
      <c r="E159" s="489"/>
      <c r="F159" s="115">
        <v>345</v>
      </c>
      <c r="G159" s="115">
        <v>386</v>
      </c>
    </row>
    <row r="160" spans="1:7" ht="20.25" customHeight="1">
      <c r="A160" s="58">
        <v>1123</v>
      </c>
      <c r="B160" s="113">
        <v>231400</v>
      </c>
      <c r="C160" s="489" t="s">
        <v>259</v>
      </c>
      <c r="D160" s="489"/>
      <c r="E160" s="489"/>
      <c r="F160" s="115">
        <v>127</v>
      </c>
      <c r="G160" s="115">
        <v>142</v>
      </c>
    </row>
    <row r="161" spans="1:7" ht="20.25" customHeight="1">
      <c r="A161" s="58">
        <v>1124</v>
      </c>
      <c r="B161" s="113">
        <v>231500</v>
      </c>
      <c r="C161" s="489" t="s">
        <v>260</v>
      </c>
      <c r="D161" s="489"/>
      <c r="E161" s="489"/>
      <c r="F161" s="115">
        <v>18</v>
      </c>
      <c r="G161" s="115">
        <v>21</v>
      </c>
    </row>
    <row r="162" spans="1:7" s="56" customFormat="1" ht="20.25" customHeight="1">
      <c r="A162" s="54">
        <v>1125</v>
      </c>
      <c r="B162" s="55">
        <v>232000</v>
      </c>
      <c r="C162" s="497" t="s">
        <v>1177</v>
      </c>
      <c r="D162" s="497"/>
      <c r="E162" s="497"/>
      <c r="F162" s="84">
        <f>SUM(F163:F167)</f>
        <v>436</v>
      </c>
      <c r="G162" s="84">
        <f>SUM(G163:G167)</f>
        <v>417</v>
      </c>
    </row>
    <row r="163" spans="1:7" ht="20.25" customHeight="1">
      <c r="A163" s="58">
        <v>1126</v>
      </c>
      <c r="B163" s="113">
        <v>232100</v>
      </c>
      <c r="C163" s="489" t="s">
        <v>261</v>
      </c>
      <c r="D163" s="489"/>
      <c r="E163" s="489"/>
      <c r="F163" s="115">
        <v>415</v>
      </c>
      <c r="G163" s="115">
        <v>395</v>
      </c>
    </row>
    <row r="164" spans="1:7" ht="20.25" customHeight="1">
      <c r="A164" s="58">
        <v>1127</v>
      </c>
      <c r="B164" s="113">
        <v>232200</v>
      </c>
      <c r="C164" s="489" t="s">
        <v>1178</v>
      </c>
      <c r="D164" s="489"/>
      <c r="E164" s="489"/>
      <c r="F164" s="115">
        <v>21</v>
      </c>
      <c r="G164" s="115">
        <v>22</v>
      </c>
    </row>
    <row r="165" spans="1:7" ht="24" customHeight="1">
      <c r="A165" s="58">
        <v>1128</v>
      </c>
      <c r="B165" s="113">
        <v>232300</v>
      </c>
      <c r="C165" s="489" t="s">
        <v>262</v>
      </c>
      <c r="D165" s="489"/>
      <c r="E165" s="489"/>
      <c r="F165" s="115"/>
      <c r="G165" s="115"/>
    </row>
    <row r="166" spans="1:7" ht="25.5" customHeight="1">
      <c r="A166" s="58">
        <v>1129</v>
      </c>
      <c r="B166" s="113">
        <v>232400</v>
      </c>
      <c r="C166" s="489" t="s">
        <v>263</v>
      </c>
      <c r="D166" s="489"/>
      <c r="E166" s="489"/>
      <c r="F166" s="115"/>
      <c r="G166" s="115"/>
    </row>
    <row r="167" spans="1:7" ht="20.25" customHeight="1">
      <c r="A167" s="58">
        <v>1130</v>
      </c>
      <c r="B167" s="113">
        <v>232500</v>
      </c>
      <c r="C167" s="489" t="s">
        <v>264</v>
      </c>
      <c r="D167" s="489"/>
      <c r="E167" s="489"/>
      <c r="F167" s="115"/>
      <c r="G167" s="115"/>
    </row>
    <row r="168" spans="1:7" s="56" customFormat="1" ht="20.25" customHeight="1">
      <c r="A168" s="54">
        <v>1131</v>
      </c>
      <c r="B168" s="55">
        <v>233000</v>
      </c>
      <c r="C168" s="497" t="s">
        <v>1179</v>
      </c>
      <c r="D168" s="497"/>
      <c r="E168" s="497"/>
      <c r="F168" s="84">
        <f>SUM(F169:F173)</f>
        <v>0</v>
      </c>
      <c r="G168" s="84">
        <f>SUM(G169:G173)</f>
        <v>0</v>
      </c>
    </row>
    <row r="169" spans="1:7" ht="20.25" customHeight="1">
      <c r="A169" s="58">
        <v>1132</v>
      </c>
      <c r="B169" s="113">
        <v>233100</v>
      </c>
      <c r="C169" s="489" t="s">
        <v>1180</v>
      </c>
      <c r="D169" s="489"/>
      <c r="E169" s="489"/>
      <c r="F169" s="115"/>
      <c r="G169" s="115"/>
    </row>
    <row r="170" spans="1:7" ht="20.25" customHeight="1">
      <c r="A170" s="58">
        <v>1133</v>
      </c>
      <c r="B170" s="113">
        <v>233200</v>
      </c>
      <c r="C170" s="489" t="s">
        <v>1181</v>
      </c>
      <c r="D170" s="489"/>
      <c r="E170" s="489"/>
      <c r="F170" s="115"/>
      <c r="G170" s="115"/>
    </row>
    <row r="171" spans="1:7" ht="26.25" customHeight="1">
      <c r="A171" s="58">
        <v>1134</v>
      </c>
      <c r="B171" s="113">
        <v>233300</v>
      </c>
      <c r="C171" s="489" t="s">
        <v>265</v>
      </c>
      <c r="D171" s="489"/>
      <c r="E171" s="489"/>
      <c r="F171" s="115"/>
      <c r="G171" s="115"/>
    </row>
    <row r="172" spans="1:7" ht="26.25" customHeight="1">
      <c r="A172" s="58">
        <v>1135</v>
      </c>
      <c r="B172" s="113">
        <v>233400</v>
      </c>
      <c r="C172" s="489" t="s">
        <v>266</v>
      </c>
      <c r="D172" s="489"/>
      <c r="E172" s="489"/>
      <c r="F172" s="115"/>
      <c r="G172" s="115"/>
    </row>
    <row r="173" spans="1:7" ht="26.25" customHeight="1">
      <c r="A173" s="58">
        <v>1136</v>
      </c>
      <c r="B173" s="113">
        <v>233500</v>
      </c>
      <c r="C173" s="489" t="s">
        <v>267</v>
      </c>
      <c r="D173" s="489"/>
      <c r="E173" s="489"/>
      <c r="F173" s="115"/>
      <c r="G173" s="115"/>
    </row>
    <row r="174" spans="1:7" s="56" customFormat="1" ht="25.5" customHeight="1">
      <c r="A174" s="54">
        <v>1137</v>
      </c>
      <c r="B174" s="55">
        <v>234000</v>
      </c>
      <c r="C174" s="497" t="s">
        <v>1182</v>
      </c>
      <c r="D174" s="497"/>
      <c r="E174" s="497"/>
      <c r="F174" s="84">
        <f>SUM(F175:F177)</f>
        <v>441</v>
      </c>
      <c r="G174" s="84">
        <f>SUM(G175:G177)</f>
        <v>494</v>
      </c>
    </row>
    <row r="175" spans="1:7" ht="24.75" customHeight="1">
      <c r="A175" s="58">
        <v>1138</v>
      </c>
      <c r="B175" s="113">
        <v>234100</v>
      </c>
      <c r="C175" s="489" t="s">
        <v>268</v>
      </c>
      <c r="D175" s="489"/>
      <c r="E175" s="489"/>
      <c r="F175" s="115">
        <v>295</v>
      </c>
      <c r="G175" s="115">
        <v>331</v>
      </c>
    </row>
    <row r="176" spans="1:7" ht="20.25" customHeight="1">
      <c r="A176" s="58">
        <v>1139</v>
      </c>
      <c r="B176" s="113">
        <v>234200</v>
      </c>
      <c r="C176" s="489" t="s">
        <v>269</v>
      </c>
      <c r="D176" s="489"/>
      <c r="E176" s="489"/>
      <c r="F176" s="115">
        <v>127</v>
      </c>
      <c r="G176" s="115">
        <v>142</v>
      </c>
    </row>
    <row r="177" spans="1:7" ht="20.25" customHeight="1">
      <c r="A177" s="58">
        <v>1140</v>
      </c>
      <c r="B177" s="113">
        <v>234300</v>
      </c>
      <c r="C177" s="489" t="s">
        <v>270</v>
      </c>
      <c r="D177" s="489"/>
      <c r="E177" s="489"/>
      <c r="F177" s="115">
        <v>19</v>
      </c>
      <c r="G177" s="115">
        <v>21</v>
      </c>
    </row>
    <row r="178" spans="1:7" s="56" customFormat="1" ht="20.25" customHeight="1">
      <c r="A178" s="54">
        <v>1141</v>
      </c>
      <c r="B178" s="55">
        <v>235000</v>
      </c>
      <c r="C178" s="497" t="s">
        <v>1183</v>
      </c>
      <c r="D178" s="497"/>
      <c r="E178" s="497"/>
      <c r="F178" s="84">
        <f>F182+F183+F184+F185+F186</f>
        <v>0</v>
      </c>
      <c r="G178" s="84">
        <f>G182+G183+G184+G185+G186</f>
        <v>0</v>
      </c>
    </row>
    <row r="179" spans="1:7">
      <c r="A179" s="494" t="s">
        <v>857</v>
      </c>
      <c r="B179" s="495" t="s">
        <v>858</v>
      </c>
      <c r="C179" s="496" t="s">
        <v>859</v>
      </c>
      <c r="D179" s="496"/>
      <c r="E179" s="496"/>
      <c r="F179" s="496" t="s">
        <v>950</v>
      </c>
      <c r="G179" s="496"/>
    </row>
    <row r="180" spans="1:7" ht="24">
      <c r="A180" s="494"/>
      <c r="B180" s="495"/>
      <c r="C180" s="496"/>
      <c r="D180" s="496"/>
      <c r="E180" s="496"/>
      <c r="F180" s="69" t="s">
        <v>951</v>
      </c>
      <c r="G180" s="69" t="s">
        <v>952</v>
      </c>
    </row>
    <row r="181" spans="1:7">
      <c r="A181" s="54">
        <v>1</v>
      </c>
      <c r="B181" s="55">
        <v>2</v>
      </c>
      <c r="C181" s="496">
        <v>3</v>
      </c>
      <c r="D181" s="496"/>
      <c r="E181" s="496"/>
      <c r="F181" s="324" t="s">
        <v>1209</v>
      </c>
      <c r="G181" s="324" t="s">
        <v>1210</v>
      </c>
    </row>
    <row r="182" spans="1:7" ht="20.25" customHeight="1">
      <c r="A182" s="58">
        <v>1142</v>
      </c>
      <c r="B182" s="113">
        <v>235100</v>
      </c>
      <c r="C182" s="489" t="s">
        <v>271</v>
      </c>
      <c r="D182" s="489"/>
      <c r="E182" s="489"/>
      <c r="F182" s="115"/>
      <c r="G182" s="115"/>
    </row>
    <row r="183" spans="1:7" ht="20.25" customHeight="1">
      <c r="A183" s="58">
        <v>1143</v>
      </c>
      <c r="B183" s="113">
        <v>235200</v>
      </c>
      <c r="C183" s="489" t="s">
        <v>272</v>
      </c>
      <c r="D183" s="489"/>
      <c r="E183" s="489"/>
      <c r="F183" s="115"/>
      <c r="G183" s="115"/>
    </row>
    <row r="184" spans="1:7" ht="22.5" customHeight="1">
      <c r="A184" s="58">
        <v>1144</v>
      </c>
      <c r="B184" s="113">
        <v>235300</v>
      </c>
      <c r="C184" s="489" t="s">
        <v>273</v>
      </c>
      <c r="D184" s="489"/>
      <c r="E184" s="489"/>
      <c r="F184" s="115"/>
      <c r="G184" s="115"/>
    </row>
    <row r="185" spans="1:7" ht="20.25" customHeight="1">
      <c r="A185" s="58">
        <v>1145</v>
      </c>
      <c r="B185" s="113">
        <v>235400</v>
      </c>
      <c r="C185" s="489" t="s">
        <v>274</v>
      </c>
      <c r="D185" s="489"/>
      <c r="E185" s="489"/>
      <c r="F185" s="115"/>
      <c r="G185" s="115"/>
    </row>
    <row r="186" spans="1:7" ht="20.25" customHeight="1">
      <c r="A186" s="58">
        <v>1146</v>
      </c>
      <c r="B186" s="113">
        <v>235500</v>
      </c>
      <c r="C186" s="489" t="s">
        <v>275</v>
      </c>
      <c r="D186" s="489"/>
      <c r="E186" s="489"/>
      <c r="F186" s="115"/>
      <c r="G186" s="115"/>
    </row>
    <row r="187" spans="1:7" s="56" customFormat="1" ht="24" customHeight="1">
      <c r="A187" s="54">
        <v>1147</v>
      </c>
      <c r="B187" s="55">
        <v>236000</v>
      </c>
      <c r="C187" s="497" t="s">
        <v>1184</v>
      </c>
      <c r="D187" s="497"/>
      <c r="E187" s="497"/>
      <c r="F187" s="84">
        <f>SUM(F188:F192)</f>
        <v>61</v>
      </c>
      <c r="G187" s="84">
        <f>SUM(G188:G192)</f>
        <v>0</v>
      </c>
    </row>
    <row r="188" spans="1:7" ht="20.25" customHeight="1">
      <c r="A188" s="58">
        <v>1148</v>
      </c>
      <c r="B188" s="113">
        <v>236100</v>
      </c>
      <c r="C188" s="489" t="s">
        <v>276</v>
      </c>
      <c r="D188" s="489"/>
      <c r="E188" s="489"/>
      <c r="F188" s="115">
        <v>38</v>
      </c>
      <c r="G188" s="115"/>
    </row>
    <row r="189" spans="1:7" ht="20.25" customHeight="1">
      <c r="A189" s="58">
        <v>1149</v>
      </c>
      <c r="B189" s="113">
        <v>236200</v>
      </c>
      <c r="C189" s="489" t="s">
        <v>565</v>
      </c>
      <c r="D189" s="489"/>
      <c r="E189" s="489"/>
      <c r="F189" s="115">
        <v>4</v>
      </c>
      <c r="G189" s="115"/>
    </row>
    <row r="190" spans="1:7" ht="22.5" customHeight="1">
      <c r="A190" s="58">
        <v>1150</v>
      </c>
      <c r="B190" s="113">
        <v>236300</v>
      </c>
      <c r="C190" s="489" t="s">
        <v>566</v>
      </c>
      <c r="D190" s="489"/>
      <c r="E190" s="489"/>
      <c r="F190" s="115">
        <v>13</v>
      </c>
      <c r="G190" s="115"/>
    </row>
    <row r="191" spans="1:7" ht="23.25" customHeight="1">
      <c r="A191" s="58">
        <v>1151</v>
      </c>
      <c r="B191" s="113">
        <v>236400</v>
      </c>
      <c r="C191" s="489" t="s">
        <v>567</v>
      </c>
      <c r="D191" s="489"/>
      <c r="E191" s="489"/>
      <c r="F191" s="115">
        <v>5</v>
      </c>
      <c r="G191" s="115"/>
    </row>
    <row r="192" spans="1:7" ht="23.25" customHeight="1">
      <c r="A192" s="58">
        <v>1152</v>
      </c>
      <c r="B192" s="113">
        <v>236500</v>
      </c>
      <c r="C192" s="489" t="s">
        <v>568</v>
      </c>
      <c r="D192" s="489"/>
      <c r="E192" s="489"/>
      <c r="F192" s="115">
        <v>1</v>
      </c>
      <c r="G192" s="115"/>
    </row>
    <row r="193" spans="1:7" s="56" customFormat="1" ht="20.25" customHeight="1">
      <c r="A193" s="54">
        <v>1153</v>
      </c>
      <c r="B193" s="55">
        <v>237000</v>
      </c>
      <c r="C193" s="497" t="s">
        <v>1185</v>
      </c>
      <c r="D193" s="497"/>
      <c r="E193" s="497"/>
      <c r="F193" s="84">
        <f>SUM(F194:F200)</f>
        <v>46</v>
      </c>
      <c r="G193" s="84">
        <f>SUM(G194:G200)</f>
        <v>33</v>
      </c>
    </row>
    <row r="194" spans="1:7" ht="20.25" customHeight="1">
      <c r="A194" s="58">
        <v>1154</v>
      </c>
      <c r="B194" s="113">
        <v>237100</v>
      </c>
      <c r="C194" s="489" t="s">
        <v>569</v>
      </c>
      <c r="D194" s="489"/>
      <c r="E194" s="489"/>
      <c r="F194" s="115"/>
      <c r="G194" s="115"/>
    </row>
    <row r="195" spans="1:7" ht="20.25" customHeight="1">
      <c r="A195" s="58">
        <v>1155</v>
      </c>
      <c r="B195" s="113">
        <v>237200</v>
      </c>
      <c r="C195" s="489" t="s">
        <v>570</v>
      </c>
      <c r="D195" s="489"/>
      <c r="E195" s="489"/>
      <c r="F195" s="115"/>
      <c r="G195" s="115"/>
    </row>
    <row r="196" spans="1:7" ht="20.25" customHeight="1">
      <c r="A196" s="58">
        <v>1156</v>
      </c>
      <c r="B196" s="113">
        <v>237300</v>
      </c>
      <c r="C196" s="489" t="s">
        <v>571</v>
      </c>
      <c r="D196" s="489"/>
      <c r="E196" s="489"/>
      <c r="F196" s="115">
        <v>16</v>
      </c>
      <c r="G196" s="115">
        <v>6</v>
      </c>
    </row>
    <row r="197" spans="1:7" ht="20.25" customHeight="1">
      <c r="A197" s="58">
        <v>1157</v>
      </c>
      <c r="B197" s="113">
        <v>237400</v>
      </c>
      <c r="C197" s="489" t="s">
        <v>373</v>
      </c>
      <c r="D197" s="489"/>
      <c r="E197" s="489"/>
      <c r="F197" s="115">
        <v>12</v>
      </c>
      <c r="G197" s="115">
        <v>9</v>
      </c>
    </row>
    <row r="198" spans="1:7" ht="23.25" customHeight="1">
      <c r="A198" s="58">
        <v>1158</v>
      </c>
      <c r="B198" s="113">
        <v>237500</v>
      </c>
      <c r="C198" s="489" t="s">
        <v>374</v>
      </c>
      <c r="D198" s="489"/>
      <c r="E198" s="489"/>
      <c r="F198" s="115">
        <v>17</v>
      </c>
      <c r="G198" s="115">
        <v>16</v>
      </c>
    </row>
    <row r="199" spans="1:7" ht="20.25" customHeight="1">
      <c r="A199" s="58">
        <v>1159</v>
      </c>
      <c r="B199" s="113">
        <v>237600</v>
      </c>
      <c r="C199" s="489" t="s">
        <v>375</v>
      </c>
      <c r="D199" s="489"/>
      <c r="E199" s="489"/>
      <c r="F199" s="115">
        <v>1</v>
      </c>
      <c r="G199" s="115">
        <v>2</v>
      </c>
    </row>
    <row r="200" spans="1:7" ht="20.25" customHeight="1">
      <c r="A200" s="58">
        <v>1160</v>
      </c>
      <c r="B200" s="113">
        <v>237700</v>
      </c>
      <c r="C200" s="489" t="s">
        <v>376</v>
      </c>
      <c r="D200" s="489"/>
      <c r="E200" s="489"/>
      <c r="F200" s="115"/>
      <c r="G200" s="115"/>
    </row>
    <row r="201" spans="1:7" s="56" customFormat="1" ht="20.25" customHeight="1">
      <c r="A201" s="54">
        <v>1161</v>
      </c>
      <c r="B201" s="55">
        <v>238000</v>
      </c>
      <c r="C201" s="497" t="s">
        <v>1186</v>
      </c>
      <c r="D201" s="497"/>
      <c r="E201" s="497"/>
      <c r="F201" s="84">
        <f>SUM(F202:F206)</f>
        <v>0</v>
      </c>
      <c r="G201" s="84">
        <f>SUM(G202:G206)</f>
        <v>0</v>
      </c>
    </row>
    <row r="202" spans="1:7" ht="20.25" customHeight="1">
      <c r="A202" s="58">
        <v>1162</v>
      </c>
      <c r="B202" s="113">
        <v>238100</v>
      </c>
      <c r="C202" s="489" t="s">
        <v>377</v>
      </c>
      <c r="D202" s="489"/>
      <c r="E202" s="489"/>
      <c r="F202" s="115"/>
      <c r="G202" s="115"/>
    </row>
    <row r="203" spans="1:7" ht="20.25" customHeight="1">
      <c r="A203" s="58">
        <v>1163</v>
      </c>
      <c r="B203" s="113">
        <v>238200</v>
      </c>
      <c r="C203" s="489" t="s">
        <v>378</v>
      </c>
      <c r="D203" s="489"/>
      <c r="E203" s="489"/>
      <c r="F203" s="115"/>
      <c r="G203" s="115"/>
    </row>
    <row r="204" spans="1:7" ht="22.5" customHeight="1">
      <c r="A204" s="58">
        <v>1164</v>
      </c>
      <c r="B204" s="113">
        <v>238300</v>
      </c>
      <c r="C204" s="489" t="s">
        <v>1187</v>
      </c>
      <c r="D204" s="489"/>
      <c r="E204" s="489"/>
      <c r="F204" s="115"/>
      <c r="G204" s="115"/>
    </row>
    <row r="205" spans="1:7" ht="20.25" customHeight="1">
      <c r="A205" s="58">
        <v>1165</v>
      </c>
      <c r="B205" s="113">
        <v>238400</v>
      </c>
      <c r="C205" s="489" t="s">
        <v>182</v>
      </c>
      <c r="D205" s="489"/>
      <c r="E205" s="489"/>
      <c r="F205" s="115"/>
      <c r="G205" s="115"/>
    </row>
    <row r="206" spans="1:7" ht="20.25" customHeight="1">
      <c r="A206" s="58">
        <v>1166</v>
      </c>
      <c r="B206" s="113">
        <v>238500</v>
      </c>
      <c r="C206" s="489" t="s">
        <v>183</v>
      </c>
      <c r="D206" s="489"/>
      <c r="E206" s="489"/>
      <c r="F206" s="115"/>
      <c r="G206" s="115"/>
    </row>
    <row r="207" spans="1:7" s="56" customFormat="1" ht="20.25" customHeight="1">
      <c r="A207" s="54">
        <v>1167</v>
      </c>
      <c r="B207" s="55">
        <v>239000</v>
      </c>
      <c r="C207" s="497" t="s">
        <v>1188</v>
      </c>
      <c r="D207" s="497"/>
      <c r="E207" s="497"/>
      <c r="F207" s="84">
        <f>SUM(F208:F212)</f>
        <v>0</v>
      </c>
      <c r="G207" s="84">
        <f>SUM(G208:G212)</f>
        <v>0</v>
      </c>
    </row>
    <row r="208" spans="1:7" ht="20.25" customHeight="1">
      <c r="A208" s="58">
        <v>1168</v>
      </c>
      <c r="B208" s="113">
        <v>239100</v>
      </c>
      <c r="C208" s="489" t="s">
        <v>184</v>
      </c>
      <c r="D208" s="489"/>
      <c r="E208" s="489"/>
      <c r="F208" s="115"/>
      <c r="G208" s="115"/>
    </row>
    <row r="209" spans="1:7" ht="20.25" customHeight="1">
      <c r="A209" s="58">
        <v>1169</v>
      </c>
      <c r="B209" s="113">
        <v>239200</v>
      </c>
      <c r="C209" s="489" t="s">
        <v>185</v>
      </c>
      <c r="D209" s="489"/>
      <c r="E209" s="489"/>
      <c r="F209" s="115"/>
      <c r="G209" s="115"/>
    </row>
    <row r="210" spans="1:7" ht="22.5" customHeight="1">
      <c r="A210" s="58">
        <v>1170</v>
      </c>
      <c r="B210" s="113">
        <v>239300</v>
      </c>
      <c r="C210" s="489" t="s">
        <v>1016</v>
      </c>
      <c r="D210" s="489"/>
      <c r="E210" s="489"/>
      <c r="F210" s="115"/>
      <c r="G210" s="115"/>
    </row>
    <row r="211" spans="1:7" ht="20.25" customHeight="1">
      <c r="A211" s="58">
        <v>1171</v>
      </c>
      <c r="B211" s="113">
        <v>239400</v>
      </c>
      <c r="C211" s="489" t="s">
        <v>742</v>
      </c>
      <c r="D211" s="489"/>
      <c r="E211" s="489"/>
      <c r="F211" s="115"/>
      <c r="G211" s="115"/>
    </row>
    <row r="212" spans="1:7" ht="20.25" customHeight="1">
      <c r="A212" s="58">
        <v>1172</v>
      </c>
      <c r="B212" s="113">
        <v>239500</v>
      </c>
      <c r="C212" s="489" t="s">
        <v>743</v>
      </c>
      <c r="D212" s="489"/>
      <c r="E212" s="489"/>
      <c r="F212" s="115"/>
      <c r="G212" s="115"/>
    </row>
    <row r="213" spans="1:7" s="56" customFormat="1" ht="26.25" customHeight="1">
      <c r="A213" s="54">
        <v>1173</v>
      </c>
      <c r="B213" s="55">
        <v>240000</v>
      </c>
      <c r="C213" s="497" t="s">
        <v>1189</v>
      </c>
      <c r="D213" s="497"/>
      <c r="E213" s="497"/>
      <c r="F213" s="84">
        <f>F214+F222+F227+F232+F235</f>
        <v>0</v>
      </c>
      <c r="G213" s="84">
        <f>G214+G222+G227+G232+G235</f>
        <v>0</v>
      </c>
    </row>
    <row r="214" spans="1:7" ht="24.75" customHeight="1">
      <c r="A214" s="54">
        <v>1174</v>
      </c>
      <c r="B214" s="55">
        <v>241000</v>
      </c>
      <c r="C214" s="497" t="s">
        <v>1190</v>
      </c>
      <c r="D214" s="497"/>
      <c r="E214" s="497"/>
      <c r="F214" s="84">
        <f>SUM(F215:F221)</f>
        <v>0</v>
      </c>
      <c r="G214" s="84">
        <f>SUM(G215:G221)</f>
        <v>0</v>
      </c>
    </row>
    <row r="215" spans="1:7" ht="20.25" customHeight="1">
      <c r="A215" s="58">
        <v>1175</v>
      </c>
      <c r="B215" s="113">
        <v>241100</v>
      </c>
      <c r="C215" s="489" t="s">
        <v>934</v>
      </c>
      <c r="D215" s="489"/>
      <c r="E215" s="489"/>
      <c r="F215" s="115"/>
      <c r="G215" s="115"/>
    </row>
    <row r="216" spans="1:7" ht="20.25" customHeight="1">
      <c r="A216" s="58">
        <v>1176</v>
      </c>
      <c r="B216" s="113">
        <v>241200</v>
      </c>
      <c r="C216" s="489" t="s">
        <v>935</v>
      </c>
      <c r="D216" s="489"/>
      <c r="E216" s="489"/>
      <c r="F216" s="115"/>
      <c r="G216" s="115"/>
    </row>
    <row r="217" spans="1:7">
      <c r="A217" s="494" t="s">
        <v>857</v>
      </c>
      <c r="B217" s="495" t="s">
        <v>858</v>
      </c>
      <c r="C217" s="496" t="s">
        <v>859</v>
      </c>
      <c r="D217" s="496"/>
      <c r="E217" s="496"/>
      <c r="F217" s="496" t="s">
        <v>950</v>
      </c>
      <c r="G217" s="496"/>
    </row>
    <row r="218" spans="1:7" ht="24">
      <c r="A218" s="494"/>
      <c r="B218" s="495"/>
      <c r="C218" s="496"/>
      <c r="D218" s="496"/>
      <c r="E218" s="496"/>
      <c r="F218" s="69" t="s">
        <v>951</v>
      </c>
      <c r="G218" s="69" t="s">
        <v>952</v>
      </c>
    </row>
    <row r="219" spans="1:7">
      <c r="A219" s="54">
        <v>1</v>
      </c>
      <c r="B219" s="55">
        <v>2</v>
      </c>
      <c r="C219" s="496">
        <v>3</v>
      </c>
      <c r="D219" s="496"/>
      <c r="E219" s="496"/>
      <c r="F219" s="324" t="s">
        <v>628</v>
      </c>
      <c r="G219" s="324" t="s">
        <v>629</v>
      </c>
    </row>
    <row r="220" spans="1:7" ht="17.25" customHeight="1">
      <c r="A220" s="58">
        <v>1177</v>
      </c>
      <c r="B220" s="113">
        <v>241300</v>
      </c>
      <c r="C220" s="489" t="s">
        <v>599</v>
      </c>
      <c r="D220" s="489"/>
      <c r="E220" s="489"/>
      <c r="F220" s="115"/>
      <c r="G220" s="115"/>
    </row>
    <row r="221" spans="1:7" ht="17.25" customHeight="1">
      <c r="A221" s="58">
        <v>1178</v>
      </c>
      <c r="B221" s="113">
        <v>241400</v>
      </c>
      <c r="C221" s="489" t="s">
        <v>600</v>
      </c>
      <c r="D221" s="489"/>
      <c r="E221" s="489"/>
      <c r="F221" s="115"/>
      <c r="G221" s="115"/>
    </row>
    <row r="222" spans="1:7" s="56" customFormat="1" ht="17.25" customHeight="1">
      <c r="A222" s="54">
        <v>1179</v>
      </c>
      <c r="B222" s="55">
        <v>242000</v>
      </c>
      <c r="C222" s="497" t="s">
        <v>1191</v>
      </c>
      <c r="D222" s="497"/>
      <c r="E222" s="497"/>
      <c r="F222" s="84">
        <f>F223+F224+F225+F226</f>
        <v>0</v>
      </c>
      <c r="G222" s="84">
        <f>G223+G224+G225+G226</f>
        <v>0</v>
      </c>
    </row>
    <row r="223" spans="1:7" ht="17.25" customHeight="1">
      <c r="A223" s="58">
        <v>1180</v>
      </c>
      <c r="B223" s="113">
        <v>242100</v>
      </c>
      <c r="C223" s="489" t="s">
        <v>601</v>
      </c>
      <c r="D223" s="489"/>
      <c r="E223" s="489"/>
      <c r="F223" s="115"/>
      <c r="G223" s="115"/>
    </row>
    <row r="224" spans="1:7" ht="17.25" customHeight="1">
      <c r="A224" s="58">
        <v>1181</v>
      </c>
      <c r="B224" s="113">
        <v>242200</v>
      </c>
      <c r="C224" s="489" t="s">
        <v>602</v>
      </c>
      <c r="D224" s="489"/>
      <c r="E224" s="489"/>
      <c r="F224" s="115"/>
      <c r="G224" s="115"/>
    </row>
    <row r="225" spans="1:7" ht="17.25" customHeight="1">
      <c r="A225" s="58">
        <v>1182</v>
      </c>
      <c r="B225" s="113">
        <v>242300</v>
      </c>
      <c r="C225" s="489" t="s">
        <v>603</v>
      </c>
      <c r="D225" s="489"/>
      <c r="E225" s="489"/>
      <c r="F225" s="115"/>
      <c r="G225" s="115"/>
    </row>
    <row r="226" spans="1:7" ht="17.25" customHeight="1">
      <c r="A226" s="58">
        <v>1183</v>
      </c>
      <c r="B226" s="113">
        <v>242400</v>
      </c>
      <c r="C226" s="489" t="s">
        <v>604</v>
      </c>
      <c r="D226" s="489"/>
      <c r="E226" s="489"/>
      <c r="F226" s="115"/>
      <c r="G226" s="115"/>
    </row>
    <row r="227" spans="1:7" s="56" customFormat="1" ht="21.75" customHeight="1">
      <c r="A227" s="54">
        <v>1184</v>
      </c>
      <c r="B227" s="55">
        <v>243000</v>
      </c>
      <c r="C227" s="497" t="s">
        <v>1192</v>
      </c>
      <c r="D227" s="497"/>
      <c r="E227" s="497"/>
      <c r="F227" s="84">
        <f>SUM(F228:F231)</f>
        <v>0</v>
      </c>
      <c r="G227" s="84">
        <f>SUM(G228:G231)</f>
        <v>0</v>
      </c>
    </row>
    <row r="228" spans="1:7" ht="17.25" customHeight="1">
      <c r="A228" s="58">
        <v>1185</v>
      </c>
      <c r="B228" s="113">
        <v>243100</v>
      </c>
      <c r="C228" s="489" t="s">
        <v>605</v>
      </c>
      <c r="D228" s="489"/>
      <c r="E228" s="489"/>
      <c r="F228" s="115"/>
      <c r="G228" s="115"/>
    </row>
    <row r="229" spans="1:7" ht="17.25" customHeight="1">
      <c r="A229" s="58">
        <v>1186</v>
      </c>
      <c r="B229" s="113">
        <v>243200</v>
      </c>
      <c r="C229" s="489" t="s">
        <v>606</v>
      </c>
      <c r="D229" s="489"/>
      <c r="E229" s="489"/>
      <c r="F229" s="115"/>
      <c r="G229" s="115"/>
    </row>
    <row r="230" spans="1:7" ht="17.25" customHeight="1">
      <c r="A230" s="58">
        <v>1187</v>
      </c>
      <c r="B230" s="113">
        <v>243300</v>
      </c>
      <c r="C230" s="489" t="s">
        <v>607</v>
      </c>
      <c r="D230" s="489"/>
      <c r="E230" s="489"/>
      <c r="F230" s="115"/>
      <c r="G230" s="115"/>
    </row>
    <row r="231" spans="1:7" ht="17.25" customHeight="1">
      <c r="A231" s="58">
        <v>1188</v>
      </c>
      <c r="B231" s="113">
        <v>243400</v>
      </c>
      <c r="C231" s="489" t="s">
        <v>608</v>
      </c>
      <c r="D231" s="489"/>
      <c r="E231" s="489"/>
      <c r="F231" s="115"/>
      <c r="G231" s="115"/>
    </row>
    <row r="232" spans="1:7" s="56" customFormat="1" ht="17.25" customHeight="1">
      <c r="A232" s="54">
        <v>1189</v>
      </c>
      <c r="B232" s="55">
        <v>244000</v>
      </c>
      <c r="C232" s="497" t="s">
        <v>1193</v>
      </c>
      <c r="D232" s="497"/>
      <c r="E232" s="497"/>
      <c r="F232" s="84">
        <f>F233+F234</f>
        <v>0</v>
      </c>
      <c r="G232" s="84">
        <f>G233+G234</f>
        <v>0</v>
      </c>
    </row>
    <row r="233" spans="1:7" ht="22.5" customHeight="1">
      <c r="A233" s="58">
        <v>1190</v>
      </c>
      <c r="B233" s="113">
        <v>244100</v>
      </c>
      <c r="C233" s="489" t="s">
        <v>758</v>
      </c>
      <c r="D233" s="489"/>
      <c r="E233" s="489"/>
      <c r="F233" s="115"/>
      <c r="G233" s="115"/>
    </row>
    <row r="234" spans="1:7" ht="17.25" customHeight="1">
      <c r="A234" s="58">
        <v>1191</v>
      </c>
      <c r="B234" s="113">
        <v>244200</v>
      </c>
      <c r="C234" s="489" t="s">
        <v>759</v>
      </c>
      <c r="D234" s="489"/>
      <c r="E234" s="489"/>
      <c r="F234" s="115"/>
      <c r="G234" s="115"/>
    </row>
    <row r="235" spans="1:7" s="56" customFormat="1" ht="17.25" customHeight="1">
      <c r="A235" s="54">
        <v>1192</v>
      </c>
      <c r="B235" s="55">
        <v>245000</v>
      </c>
      <c r="C235" s="497" t="s">
        <v>1194</v>
      </c>
      <c r="D235" s="497"/>
      <c r="E235" s="497"/>
      <c r="F235" s="84">
        <f>SUM(F236:F240)</f>
        <v>0</v>
      </c>
      <c r="G235" s="84">
        <f>SUM(G236:G240)</f>
        <v>0</v>
      </c>
    </row>
    <row r="236" spans="1:7" ht="17.25" customHeight="1">
      <c r="A236" s="58">
        <v>1193</v>
      </c>
      <c r="B236" s="113">
        <v>245100</v>
      </c>
      <c r="C236" s="489" t="s">
        <v>760</v>
      </c>
      <c r="D236" s="489"/>
      <c r="E236" s="489"/>
      <c r="F236" s="115"/>
      <c r="G236" s="115"/>
    </row>
    <row r="237" spans="1:7" ht="17.25" customHeight="1">
      <c r="A237" s="58">
        <v>1194</v>
      </c>
      <c r="B237" s="113">
        <v>245200</v>
      </c>
      <c r="C237" s="489" t="s">
        <v>761</v>
      </c>
      <c r="D237" s="489"/>
      <c r="E237" s="489"/>
      <c r="F237" s="115"/>
      <c r="G237" s="115"/>
    </row>
    <row r="238" spans="1:7" ht="17.25" customHeight="1">
      <c r="A238" s="58">
        <v>1195</v>
      </c>
      <c r="B238" s="113">
        <v>245300</v>
      </c>
      <c r="C238" s="489" t="s">
        <v>762</v>
      </c>
      <c r="D238" s="489"/>
      <c r="E238" s="489"/>
      <c r="F238" s="115"/>
      <c r="G238" s="115"/>
    </row>
    <row r="239" spans="1:7" ht="22.5" customHeight="1">
      <c r="A239" s="58">
        <v>1196</v>
      </c>
      <c r="B239" s="113">
        <v>245400</v>
      </c>
      <c r="C239" s="489" t="s">
        <v>763</v>
      </c>
      <c r="D239" s="489"/>
      <c r="E239" s="489"/>
      <c r="F239" s="115"/>
      <c r="G239" s="115"/>
    </row>
    <row r="240" spans="1:7" ht="22.5" customHeight="1">
      <c r="A240" s="58">
        <v>1197</v>
      </c>
      <c r="B240" s="113">
        <v>245500</v>
      </c>
      <c r="C240" s="489" t="s">
        <v>764</v>
      </c>
      <c r="D240" s="489"/>
      <c r="E240" s="489"/>
      <c r="F240" s="115"/>
      <c r="G240" s="115"/>
    </row>
    <row r="241" spans="1:7" s="56" customFormat="1" ht="17.25" customHeight="1">
      <c r="A241" s="54">
        <v>1198</v>
      </c>
      <c r="B241" s="55">
        <v>250000</v>
      </c>
      <c r="C241" s="497" t="s">
        <v>1195</v>
      </c>
      <c r="D241" s="497"/>
      <c r="E241" s="497"/>
      <c r="F241" s="236">
        <f>F242+F246+F249+F251</f>
        <v>5290</v>
      </c>
      <c r="G241" s="236">
        <f>G242+G246+G249+G251</f>
        <v>5892</v>
      </c>
    </row>
    <row r="242" spans="1:7" s="56" customFormat="1" ht="17.25" customHeight="1">
      <c r="A242" s="54">
        <v>1199</v>
      </c>
      <c r="B242" s="55">
        <v>251000</v>
      </c>
      <c r="C242" s="497" t="s">
        <v>1196</v>
      </c>
      <c r="D242" s="497"/>
      <c r="E242" s="497"/>
      <c r="F242" s="236">
        <f>SUM(F243:F245)</f>
        <v>473</v>
      </c>
      <c r="G242" s="236">
        <f>SUM(G243:G245)</f>
        <v>449</v>
      </c>
    </row>
    <row r="243" spans="1:7" ht="17.25" customHeight="1">
      <c r="A243" s="58">
        <v>1200</v>
      </c>
      <c r="B243" s="113">
        <v>251100</v>
      </c>
      <c r="C243" s="489" t="s">
        <v>765</v>
      </c>
      <c r="D243" s="489"/>
      <c r="E243" s="489"/>
      <c r="F243" s="237">
        <v>473</v>
      </c>
      <c r="G243" s="237">
        <v>449</v>
      </c>
    </row>
    <row r="244" spans="1:7" ht="17.25" customHeight="1">
      <c r="A244" s="58">
        <v>1201</v>
      </c>
      <c r="B244" s="113">
        <v>251200</v>
      </c>
      <c r="C244" s="489" t="s">
        <v>766</v>
      </c>
      <c r="D244" s="489"/>
      <c r="E244" s="489"/>
      <c r="F244" s="237"/>
      <c r="G244" s="237"/>
    </row>
    <row r="245" spans="1:7" ht="17.25" customHeight="1">
      <c r="A245" s="58">
        <v>1202</v>
      </c>
      <c r="B245" s="113">
        <v>251300</v>
      </c>
      <c r="C245" s="489" t="s">
        <v>767</v>
      </c>
      <c r="D245" s="489"/>
      <c r="E245" s="489"/>
      <c r="F245" s="237"/>
      <c r="G245" s="237"/>
    </row>
    <row r="246" spans="1:7" s="56" customFormat="1" ht="17.25" customHeight="1">
      <c r="A246" s="54">
        <v>1203</v>
      </c>
      <c r="B246" s="55">
        <v>252000</v>
      </c>
      <c r="C246" s="497" t="s">
        <v>1197</v>
      </c>
      <c r="D246" s="497"/>
      <c r="E246" s="497"/>
      <c r="F246" s="84">
        <f>F247+F248</f>
        <v>4785</v>
      </c>
      <c r="G246" s="84">
        <f>G247+G248</f>
        <v>5411</v>
      </c>
    </row>
    <row r="247" spans="1:7" ht="17.25" customHeight="1">
      <c r="A247" s="58">
        <v>1204</v>
      </c>
      <c r="B247" s="113">
        <v>252100</v>
      </c>
      <c r="C247" s="489" t="s">
        <v>768</v>
      </c>
      <c r="D247" s="489"/>
      <c r="E247" s="489"/>
      <c r="F247" s="115">
        <v>4785</v>
      </c>
      <c r="G247" s="115">
        <v>5411</v>
      </c>
    </row>
    <row r="248" spans="1:7" ht="17.25" customHeight="1">
      <c r="A248" s="58">
        <v>1205</v>
      </c>
      <c r="B248" s="113">
        <v>252200</v>
      </c>
      <c r="C248" s="489" t="s">
        <v>769</v>
      </c>
      <c r="D248" s="489"/>
      <c r="E248" s="489"/>
      <c r="F248" s="115"/>
      <c r="G248" s="115"/>
    </row>
    <row r="249" spans="1:7" s="56" customFormat="1" ht="17.25" customHeight="1">
      <c r="A249" s="54">
        <v>1206</v>
      </c>
      <c r="B249" s="55">
        <v>253000</v>
      </c>
      <c r="C249" s="497" t="s">
        <v>1198</v>
      </c>
      <c r="D249" s="497"/>
      <c r="E249" s="497"/>
      <c r="F249" s="84">
        <f>F250</f>
        <v>0</v>
      </c>
      <c r="G249" s="84">
        <f>G250</f>
        <v>0</v>
      </c>
    </row>
    <row r="250" spans="1:7" ht="17.25" customHeight="1">
      <c r="A250" s="58">
        <v>1207</v>
      </c>
      <c r="B250" s="113">
        <v>253100</v>
      </c>
      <c r="C250" s="489" t="s">
        <v>770</v>
      </c>
      <c r="D250" s="489"/>
      <c r="E250" s="489"/>
      <c r="F250" s="115"/>
      <c r="G250" s="115"/>
    </row>
    <row r="251" spans="1:7" s="56" customFormat="1" ht="17.25" customHeight="1">
      <c r="A251" s="54">
        <v>1208</v>
      </c>
      <c r="B251" s="55">
        <v>254000</v>
      </c>
      <c r="C251" s="497" t="s">
        <v>1199</v>
      </c>
      <c r="D251" s="497"/>
      <c r="E251" s="497"/>
      <c r="F251" s="84">
        <f>SUM(F252:F254)</f>
        <v>32</v>
      </c>
      <c r="G251" s="84">
        <f>SUM(G252:G254)</f>
        <v>32</v>
      </c>
    </row>
    <row r="252" spans="1:7" ht="17.25" customHeight="1">
      <c r="A252" s="58">
        <v>1209</v>
      </c>
      <c r="B252" s="113">
        <v>254100</v>
      </c>
      <c r="C252" s="489" t="s">
        <v>771</v>
      </c>
      <c r="D252" s="489"/>
      <c r="E252" s="489"/>
      <c r="F252" s="115"/>
      <c r="G252" s="115"/>
    </row>
    <row r="253" spans="1:7" ht="17.25" customHeight="1">
      <c r="A253" s="58">
        <v>1210</v>
      </c>
      <c r="B253" s="113">
        <v>254200</v>
      </c>
      <c r="C253" s="489" t="s">
        <v>772</v>
      </c>
      <c r="D253" s="489"/>
      <c r="E253" s="489"/>
      <c r="F253" s="115"/>
      <c r="G253" s="115"/>
    </row>
    <row r="254" spans="1:7" ht="17.25" customHeight="1">
      <c r="A254" s="58">
        <v>1211</v>
      </c>
      <c r="B254" s="113">
        <v>254900</v>
      </c>
      <c r="C254" s="489" t="s">
        <v>773</v>
      </c>
      <c r="D254" s="489"/>
      <c r="E254" s="489"/>
      <c r="F254" s="115">
        <v>32</v>
      </c>
      <c r="G254" s="115">
        <v>32</v>
      </c>
    </row>
    <row r="255" spans="1:7" s="56" customFormat="1" ht="17.25" customHeight="1">
      <c r="A255" s="54">
        <v>1212</v>
      </c>
      <c r="B255" s="55">
        <v>290000</v>
      </c>
      <c r="C255" s="497" t="s">
        <v>1200</v>
      </c>
      <c r="D255" s="497"/>
      <c r="E255" s="497"/>
      <c r="F255" s="84">
        <f>F256</f>
        <v>10134</v>
      </c>
      <c r="G255" s="84">
        <f>G256</f>
        <v>7720</v>
      </c>
    </row>
    <row r="256" spans="1:7" s="56" customFormat="1" ht="17.25" customHeight="1">
      <c r="A256" s="54">
        <v>1213</v>
      </c>
      <c r="B256" s="55">
        <v>291000</v>
      </c>
      <c r="C256" s="497" t="s">
        <v>1201</v>
      </c>
      <c r="D256" s="497"/>
      <c r="E256" s="497"/>
      <c r="F256" s="84">
        <f>SUM(F257:F260)</f>
        <v>10134</v>
      </c>
      <c r="G256" s="84">
        <f>SUM(G257:G260)</f>
        <v>7720</v>
      </c>
    </row>
    <row r="257" spans="1:7" ht="17.25" customHeight="1">
      <c r="A257" s="58">
        <v>1214</v>
      </c>
      <c r="B257" s="113">
        <v>291100</v>
      </c>
      <c r="C257" s="489" t="s">
        <v>774</v>
      </c>
      <c r="D257" s="489"/>
      <c r="E257" s="489"/>
      <c r="F257" s="115"/>
      <c r="G257" s="115"/>
    </row>
    <row r="258" spans="1:7" ht="17.25" customHeight="1">
      <c r="A258" s="58">
        <v>1215</v>
      </c>
      <c r="B258" s="113">
        <v>291200</v>
      </c>
      <c r="C258" s="489" t="s">
        <v>775</v>
      </c>
      <c r="D258" s="489"/>
      <c r="E258" s="489"/>
      <c r="F258" s="115">
        <v>192</v>
      </c>
      <c r="G258" s="115">
        <v>35</v>
      </c>
    </row>
    <row r="259" spans="1:7" ht="17.25" customHeight="1">
      <c r="A259" s="58">
        <v>1216</v>
      </c>
      <c r="B259" s="113">
        <v>291300</v>
      </c>
      <c r="C259" s="489" t="s">
        <v>776</v>
      </c>
      <c r="D259" s="489"/>
      <c r="E259" s="489"/>
      <c r="F259" s="115">
        <v>9882</v>
      </c>
      <c r="G259" s="115">
        <v>7508</v>
      </c>
    </row>
    <row r="260" spans="1:7" ht="17.25" customHeight="1">
      <c r="A260" s="58">
        <v>1217</v>
      </c>
      <c r="B260" s="113">
        <v>291900</v>
      </c>
      <c r="C260" s="489" t="s">
        <v>777</v>
      </c>
      <c r="D260" s="489"/>
      <c r="E260" s="489"/>
      <c r="F260" s="115">
        <v>60</v>
      </c>
      <c r="G260" s="115">
        <v>177</v>
      </c>
    </row>
    <row r="261" spans="1:7" s="56" customFormat="1" ht="21.75" customHeight="1">
      <c r="A261" s="60">
        <v>1218</v>
      </c>
      <c r="B261" s="78">
        <v>300000</v>
      </c>
      <c r="C261" s="491" t="s">
        <v>1202</v>
      </c>
      <c r="D261" s="491"/>
      <c r="E261" s="491"/>
      <c r="F261" s="84">
        <f>F262+F275-F276+F277-F278+F280-F281</f>
        <v>35549</v>
      </c>
      <c r="G261" s="84">
        <f>G262+G275-G276+G277-G278+G280-G281</f>
        <v>34929</v>
      </c>
    </row>
    <row r="262" spans="1:7" s="56" customFormat="1" ht="17.25" customHeight="1">
      <c r="A262" s="60">
        <v>1219</v>
      </c>
      <c r="B262" s="78">
        <v>310000</v>
      </c>
      <c r="C262" s="491" t="s">
        <v>1203</v>
      </c>
      <c r="D262" s="491"/>
      <c r="E262" s="491"/>
      <c r="F262" s="84">
        <f>F263</f>
        <v>30780</v>
      </c>
      <c r="G262" s="84">
        <f>G263</f>
        <v>33137</v>
      </c>
    </row>
    <row r="263" spans="1:7" s="56" customFormat="1" ht="17.25" customHeight="1">
      <c r="A263" s="60">
        <v>1220</v>
      </c>
      <c r="B263" s="78">
        <v>311000</v>
      </c>
      <c r="C263" s="491" t="s">
        <v>1204</v>
      </c>
      <c r="D263" s="491"/>
      <c r="E263" s="491"/>
      <c r="F263" s="84">
        <f>F267+F268-F269+F270+F271-F272+F273+F274</f>
        <v>30780</v>
      </c>
      <c r="G263" s="84">
        <f>G267+G268-G269+G270+G271-G272+G273+G274</f>
        <v>33137</v>
      </c>
    </row>
    <row r="264" spans="1:7">
      <c r="A264" s="494" t="s">
        <v>857</v>
      </c>
      <c r="B264" s="495" t="s">
        <v>858</v>
      </c>
      <c r="C264" s="496" t="s">
        <v>859</v>
      </c>
      <c r="D264" s="496"/>
      <c r="E264" s="496"/>
      <c r="F264" s="496" t="s">
        <v>950</v>
      </c>
      <c r="G264" s="496"/>
    </row>
    <row r="265" spans="1:7" ht="24">
      <c r="A265" s="494"/>
      <c r="B265" s="495"/>
      <c r="C265" s="496"/>
      <c r="D265" s="496"/>
      <c r="E265" s="496"/>
      <c r="F265" s="69" t="s">
        <v>951</v>
      </c>
      <c r="G265" s="69" t="s">
        <v>952</v>
      </c>
    </row>
    <row r="266" spans="1:7">
      <c r="A266" s="54">
        <v>1</v>
      </c>
      <c r="B266" s="55">
        <v>2</v>
      </c>
      <c r="C266" s="496">
        <v>3</v>
      </c>
      <c r="D266" s="496"/>
      <c r="E266" s="496"/>
      <c r="F266" s="324" t="s">
        <v>628</v>
      </c>
      <c r="G266" s="324" t="s">
        <v>629</v>
      </c>
    </row>
    <row r="267" spans="1:7" ht="17.25" customHeight="1">
      <c r="A267" s="58">
        <v>1221</v>
      </c>
      <c r="B267" s="113">
        <v>311100</v>
      </c>
      <c r="C267" s="489" t="s">
        <v>1153</v>
      </c>
      <c r="D267" s="489"/>
      <c r="E267" s="489"/>
      <c r="F267" s="115">
        <v>28729</v>
      </c>
      <c r="G267" s="115">
        <v>30812</v>
      </c>
    </row>
    <row r="268" spans="1:7" ht="17.25" customHeight="1">
      <c r="A268" s="58">
        <v>1222</v>
      </c>
      <c r="B268" s="113">
        <v>311200</v>
      </c>
      <c r="C268" s="489" t="s">
        <v>127</v>
      </c>
      <c r="D268" s="489"/>
      <c r="E268" s="489"/>
      <c r="F268" s="115">
        <v>432</v>
      </c>
      <c r="G268" s="115">
        <v>286</v>
      </c>
    </row>
    <row r="269" spans="1:7" ht="22.5" customHeight="1">
      <c r="A269" s="58">
        <v>1223</v>
      </c>
      <c r="B269" s="113">
        <v>311300</v>
      </c>
      <c r="C269" s="489" t="s">
        <v>128</v>
      </c>
      <c r="D269" s="489"/>
      <c r="E269" s="489"/>
      <c r="F269" s="115"/>
      <c r="G269" s="115"/>
    </row>
    <row r="270" spans="1:7" ht="17.25" customHeight="1">
      <c r="A270" s="58">
        <v>1224</v>
      </c>
      <c r="B270" s="113">
        <v>311400</v>
      </c>
      <c r="C270" s="489" t="s">
        <v>129</v>
      </c>
      <c r="D270" s="489"/>
      <c r="E270" s="489"/>
      <c r="F270" s="115"/>
      <c r="G270" s="115"/>
    </row>
    <row r="271" spans="1:7" ht="17.25" customHeight="1">
      <c r="A271" s="58">
        <v>1225</v>
      </c>
      <c r="B271" s="113">
        <v>311500</v>
      </c>
      <c r="C271" s="489" t="s">
        <v>130</v>
      </c>
      <c r="D271" s="489"/>
      <c r="E271" s="489"/>
      <c r="F271" s="115">
        <v>1619</v>
      </c>
      <c r="G271" s="115">
        <v>2039</v>
      </c>
    </row>
    <row r="272" spans="1:7" ht="23.25" customHeight="1">
      <c r="A272" s="58">
        <v>1226</v>
      </c>
      <c r="B272" s="113">
        <v>311600</v>
      </c>
      <c r="C272" s="486" t="s">
        <v>131</v>
      </c>
      <c r="D272" s="487"/>
      <c r="E272" s="488"/>
      <c r="F272" s="115"/>
      <c r="G272" s="115"/>
    </row>
    <row r="273" spans="1:8" ht="17.25" customHeight="1">
      <c r="A273" s="58">
        <v>1227</v>
      </c>
      <c r="B273" s="113">
        <v>311700</v>
      </c>
      <c r="C273" s="489" t="s">
        <v>132</v>
      </c>
      <c r="D273" s="489"/>
      <c r="E273" s="489"/>
      <c r="F273" s="115"/>
      <c r="G273" s="115"/>
    </row>
    <row r="274" spans="1:8" ht="17.25" customHeight="1">
      <c r="A274" s="57">
        <v>1228</v>
      </c>
      <c r="B274" s="124">
        <v>311900</v>
      </c>
      <c r="C274" s="490" t="s">
        <v>133</v>
      </c>
      <c r="D274" s="490"/>
      <c r="E274" s="490"/>
      <c r="F274" s="125"/>
      <c r="G274" s="125"/>
    </row>
    <row r="275" spans="1:8" ht="17.25" customHeight="1">
      <c r="A275" s="60">
        <v>1229</v>
      </c>
      <c r="B275" s="78">
        <v>321121</v>
      </c>
      <c r="C275" s="491" t="s">
        <v>134</v>
      </c>
      <c r="D275" s="491"/>
      <c r="E275" s="491"/>
      <c r="F275" s="126">
        <v>4769</v>
      </c>
      <c r="G275" s="126">
        <v>1792</v>
      </c>
    </row>
    <row r="276" spans="1:8" ht="17.25" customHeight="1">
      <c r="A276" s="60">
        <v>1230</v>
      </c>
      <c r="B276" s="78">
        <v>321122</v>
      </c>
      <c r="C276" s="492" t="s">
        <v>135</v>
      </c>
      <c r="D276" s="492"/>
      <c r="E276" s="492"/>
      <c r="F276" s="126"/>
      <c r="G276" s="126"/>
      <c r="H276" s="129"/>
    </row>
    <row r="277" spans="1:8" ht="17.25" customHeight="1">
      <c r="A277" s="60">
        <v>1231</v>
      </c>
      <c r="B277" s="78">
        <v>321311</v>
      </c>
      <c r="C277" s="491" t="s">
        <v>1205</v>
      </c>
      <c r="D277" s="491"/>
      <c r="E277" s="491"/>
      <c r="F277" s="126"/>
      <c r="G277" s="126"/>
    </row>
    <row r="278" spans="1:8" ht="17.25" customHeight="1">
      <c r="A278" s="60">
        <v>1232</v>
      </c>
      <c r="B278" s="78">
        <v>321312</v>
      </c>
      <c r="C278" s="491" t="s">
        <v>136</v>
      </c>
      <c r="D278" s="491"/>
      <c r="E278" s="491"/>
      <c r="F278" s="126"/>
      <c r="G278" s="126"/>
    </row>
    <row r="279" spans="1:8" s="56" customFormat="1" ht="17.25" customHeight="1">
      <c r="A279" s="60"/>
      <c r="B279" s="78"/>
      <c r="C279" s="483" t="s">
        <v>137</v>
      </c>
      <c r="D279" s="484"/>
      <c r="E279" s="485"/>
      <c r="F279" s="130"/>
      <c r="G279" s="130"/>
    </row>
    <row r="280" spans="1:8" s="56" customFormat="1" ht="17.25" customHeight="1">
      <c r="A280" s="60">
        <v>1233</v>
      </c>
      <c r="B280" s="78"/>
      <c r="C280" s="483" t="s">
        <v>1206</v>
      </c>
      <c r="D280" s="484"/>
      <c r="E280" s="485"/>
      <c r="F280" s="130">
        <f>IF((F282+F284-F283-F285)&gt;0,F282+F284-F283-F285,0)</f>
        <v>0</v>
      </c>
      <c r="G280" s="130">
        <f>IF((G282+G284-G283-G285)&gt;0,G282+G284-G283-G285,0)</f>
        <v>0</v>
      </c>
    </row>
    <row r="281" spans="1:8" s="56" customFormat="1" ht="17.25" customHeight="1">
      <c r="A281" s="60">
        <v>1234</v>
      </c>
      <c r="B281" s="78"/>
      <c r="C281" s="483" t="s">
        <v>1207</v>
      </c>
      <c r="D281" s="484"/>
      <c r="E281" s="485"/>
      <c r="F281" s="130">
        <f>IF((F283+F285-F282-F284)&gt;0,F283+F285-F282-F284,0)</f>
        <v>0</v>
      </c>
      <c r="G281" s="130">
        <f>IF((G283+G285-G282-G284)&gt;0,G283+G285-G282-G284,0)</f>
        <v>0</v>
      </c>
    </row>
    <row r="282" spans="1:8" s="56" customFormat="1" ht="30.75" customHeight="1">
      <c r="A282" s="60">
        <v>1235</v>
      </c>
      <c r="B282" s="78">
        <v>330000</v>
      </c>
      <c r="C282" s="483" t="s">
        <v>124</v>
      </c>
      <c r="D282" s="484"/>
      <c r="E282" s="485"/>
      <c r="F282" s="126"/>
      <c r="G282" s="126"/>
    </row>
    <row r="283" spans="1:8" s="56" customFormat="1" ht="17.25" customHeight="1">
      <c r="A283" s="60">
        <v>1236</v>
      </c>
      <c r="B283" s="78">
        <v>330000</v>
      </c>
      <c r="C283" s="483" t="s">
        <v>125</v>
      </c>
      <c r="D283" s="484"/>
      <c r="E283" s="485"/>
      <c r="F283" s="126"/>
      <c r="G283" s="126"/>
    </row>
    <row r="284" spans="1:8" s="56" customFormat="1" ht="17.25" customHeight="1">
      <c r="A284" s="60">
        <v>1237</v>
      </c>
      <c r="B284" s="78">
        <v>340000</v>
      </c>
      <c r="C284" s="483" t="s">
        <v>126</v>
      </c>
      <c r="D284" s="484"/>
      <c r="E284" s="485"/>
      <c r="F284" s="126"/>
      <c r="G284" s="126"/>
    </row>
    <row r="285" spans="1:8" s="56" customFormat="1" ht="17.25" customHeight="1">
      <c r="A285" s="60">
        <v>1238</v>
      </c>
      <c r="B285" s="78">
        <v>340000</v>
      </c>
      <c r="C285" s="483" t="s">
        <v>753</v>
      </c>
      <c r="D285" s="484"/>
      <c r="E285" s="485"/>
      <c r="F285" s="126"/>
      <c r="G285" s="126"/>
    </row>
    <row r="286" spans="1:8" s="56" customFormat="1" ht="17.25" customHeight="1">
      <c r="A286" s="60">
        <v>1239</v>
      </c>
      <c r="B286" s="78"/>
      <c r="C286" s="491" t="s">
        <v>1208</v>
      </c>
      <c r="D286" s="491"/>
      <c r="E286" s="491"/>
      <c r="F286" s="130">
        <f>F108+F261</f>
        <v>55598</v>
      </c>
      <c r="G286" s="130">
        <f>G108+G261</f>
        <v>53150</v>
      </c>
    </row>
    <row r="287" spans="1:8" s="56" customFormat="1" ht="17.25" customHeight="1">
      <c r="A287" s="60">
        <v>1240</v>
      </c>
      <c r="B287" s="78">
        <v>352000</v>
      </c>
      <c r="C287" s="491" t="s">
        <v>754</v>
      </c>
      <c r="D287" s="491"/>
      <c r="E287" s="491"/>
      <c r="F287" s="126">
        <v>12897</v>
      </c>
      <c r="G287" s="126">
        <v>9418</v>
      </c>
    </row>
    <row r="288" spans="1:8">
      <c r="C288" s="133"/>
      <c r="D288" s="133"/>
      <c r="E288" s="133"/>
      <c r="F288" s="133"/>
      <c r="G288" s="133"/>
    </row>
    <row r="289" spans="1:8">
      <c r="A289" s="95"/>
      <c r="B289" s="92"/>
      <c r="C289" s="98"/>
      <c r="D289" s="98"/>
      <c r="E289" s="98"/>
      <c r="F289" s="98"/>
      <c r="G289" s="98"/>
      <c r="H289" s="94"/>
    </row>
    <row r="290" spans="1:8">
      <c r="A290" s="371" t="s">
        <v>1692</v>
      </c>
      <c r="C290" s="134"/>
      <c r="D290" s="135" t="s">
        <v>755</v>
      </c>
      <c r="E290" s="135"/>
      <c r="F290" s="493" t="s">
        <v>756</v>
      </c>
      <c r="G290" s="493"/>
      <c r="H290" s="94"/>
    </row>
    <row r="291" spans="1:8">
      <c r="A291" s="95"/>
      <c r="B291" s="136"/>
      <c r="C291" s="137"/>
      <c r="D291" s="135" t="s">
        <v>757</v>
      </c>
      <c r="E291" s="138"/>
      <c r="F291" s="98"/>
      <c r="G291" s="98"/>
      <c r="H291" s="94"/>
    </row>
    <row r="292" spans="1:8">
      <c r="A292" s="95"/>
      <c r="B292" s="139"/>
      <c r="C292" s="98"/>
      <c r="D292" s="98"/>
      <c r="E292" s="98"/>
      <c r="F292" s="98"/>
      <c r="G292" s="98"/>
      <c r="H292" s="94"/>
    </row>
    <row r="293" spans="1:8">
      <c r="A293" s="95"/>
      <c r="B293" s="92"/>
      <c r="C293" s="98"/>
      <c r="D293" s="98"/>
      <c r="E293" s="98"/>
      <c r="F293" s="98"/>
      <c r="G293" s="98"/>
      <c r="H293" s="94"/>
    </row>
    <row r="294" spans="1:8">
      <c r="A294" s="95"/>
      <c r="B294" s="92"/>
      <c r="C294" s="98"/>
      <c r="D294" s="98"/>
      <c r="E294" s="98"/>
      <c r="F294" s="98"/>
      <c r="G294" s="98"/>
      <c r="H294" s="94"/>
    </row>
    <row r="295" spans="1:8">
      <c r="A295" s="95"/>
      <c r="B295" s="92"/>
      <c r="C295" s="93"/>
      <c r="D295" s="93"/>
      <c r="E295" s="93"/>
      <c r="F295" s="93"/>
      <c r="G295" s="93"/>
      <c r="H295" s="94"/>
    </row>
    <row r="296" spans="1:8">
      <c r="A296" s="95"/>
      <c r="B296" s="92"/>
      <c r="C296" s="93"/>
      <c r="D296" s="93"/>
      <c r="E296" s="93"/>
      <c r="F296" s="93"/>
      <c r="G296" s="93"/>
      <c r="H296" s="94"/>
    </row>
    <row r="297" spans="1:8">
      <c r="A297" s="95"/>
      <c r="B297" s="92"/>
      <c r="C297" s="93"/>
      <c r="D297" s="93"/>
      <c r="E297" s="93"/>
      <c r="F297" s="93"/>
      <c r="G297" s="93"/>
      <c r="H297" s="94"/>
    </row>
  </sheetData>
  <sheetProtection password="CCCC" sheet="1"/>
  <mergeCells count="221">
    <mergeCell ref="C129:E129"/>
    <mergeCell ref="C131:E131"/>
    <mergeCell ref="C130:E130"/>
    <mergeCell ref="C132:E132"/>
    <mergeCell ref="A14:G14"/>
    <mergeCell ref="A15:G15"/>
    <mergeCell ref="A18:A20"/>
    <mergeCell ref="B18:B20"/>
    <mergeCell ref="C18:C20"/>
    <mergeCell ref="E18:G18"/>
    <mergeCell ref="E19:E20"/>
    <mergeCell ref="F19:F20"/>
    <mergeCell ref="D19:D20"/>
    <mergeCell ref="G19:G20"/>
    <mergeCell ref="A45:A47"/>
    <mergeCell ref="B45:B47"/>
    <mergeCell ref="C45:C47"/>
    <mergeCell ref="E45:G45"/>
    <mergeCell ref="E46:E47"/>
    <mergeCell ref="F46:F47"/>
    <mergeCell ref="D46:D47"/>
    <mergeCell ref="G46:G47"/>
    <mergeCell ref="A104:A105"/>
    <mergeCell ref="B104:B105"/>
    <mergeCell ref="D88:D89"/>
    <mergeCell ref="G88:G89"/>
    <mergeCell ref="A87:A89"/>
    <mergeCell ref="B87:B89"/>
    <mergeCell ref="C87:C89"/>
    <mergeCell ref="E87:G87"/>
    <mergeCell ref="F88:F89"/>
    <mergeCell ref="E88:E89"/>
    <mergeCell ref="C106:E106"/>
    <mergeCell ref="C104:E105"/>
    <mergeCell ref="F104:G104"/>
    <mergeCell ref="C107:E107"/>
    <mergeCell ref="C108:E108"/>
    <mergeCell ref="C117:E117"/>
    <mergeCell ref="C109:E109"/>
    <mergeCell ref="C110:E110"/>
    <mergeCell ref="C111:E111"/>
    <mergeCell ref="C112:E112"/>
    <mergeCell ref="C118:E118"/>
    <mergeCell ref="C119:E119"/>
    <mergeCell ref="C120:E120"/>
    <mergeCell ref="C113:E113"/>
    <mergeCell ref="C114:E114"/>
    <mergeCell ref="C115:E115"/>
    <mergeCell ref="C116:E116"/>
    <mergeCell ref="C125:E125"/>
    <mergeCell ref="C126:E126"/>
    <mergeCell ref="C127:E127"/>
    <mergeCell ref="C128:E128"/>
    <mergeCell ref="C121:E121"/>
    <mergeCell ref="C122:E122"/>
    <mergeCell ref="C123:E123"/>
    <mergeCell ref="C124:E124"/>
    <mergeCell ref="C133:E133"/>
    <mergeCell ref="C134:E134"/>
    <mergeCell ref="C149:E149"/>
    <mergeCell ref="C150:E150"/>
    <mergeCell ref="C142:E142"/>
    <mergeCell ref="C146:E146"/>
    <mergeCell ref="C147:E147"/>
    <mergeCell ref="C141:E141"/>
    <mergeCell ref="C135:E135"/>
    <mergeCell ref="C136:E136"/>
    <mergeCell ref="C163:E163"/>
    <mergeCell ref="C164:E164"/>
    <mergeCell ref="C169:E169"/>
    <mergeCell ref="C151:E151"/>
    <mergeCell ref="C152:E152"/>
    <mergeCell ref="C145:E145"/>
    <mergeCell ref="C148:E148"/>
    <mergeCell ref="C157:E157"/>
    <mergeCell ref="C158:E158"/>
    <mergeCell ref="C159:E159"/>
    <mergeCell ref="C160:E160"/>
    <mergeCell ref="C153:E153"/>
    <mergeCell ref="C154:E154"/>
    <mergeCell ref="C155:E155"/>
    <mergeCell ref="C156:E156"/>
    <mergeCell ref="C187:E187"/>
    <mergeCell ref="C181:E181"/>
    <mergeCell ref="C183:E183"/>
    <mergeCell ref="C185:E185"/>
    <mergeCell ref="C177:E177"/>
    <mergeCell ref="C184:E184"/>
    <mergeCell ref="C190:E190"/>
    <mergeCell ref="C191:E191"/>
    <mergeCell ref="C193:E193"/>
    <mergeCell ref="C192:E192"/>
    <mergeCell ref="C178:E178"/>
    <mergeCell ref="C182:E182"/>
    <mergeCell ref="C186:E186"/>
    <mergeCell ref="C216:E216"/>
    <mergeCell ref="C194:E194"/>
    <mergeCell ref="C188:E188"/>
    <mergeCell ref="C189:E189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5:E195"/>
    <mergeCell ref="C226:E226"/>
    <mergeCell ref="C227:E227"/>
    <mergeCell ref="C228:E228"/>
    <mergeCell ref="C229:E229"/>
    <mergeCell ref="C230:E230"/>
    <mergeCell ref="C231:E231"/>
    <mergeCell ref="C224:E224"/>
    <mergeCell ref="C204:E204"/>
    <mergeCell ref="C205:E205"/>
    <mergeCell ref="C206:E206"/>
    <mergeCell ref="C207:E207"/>
    <mergeCell ref="C220:E220"/>
    <mergeCell ref="C213:E213"/>
    <mergeCell ref="C214:E214"/>
    <mergeCell ref="C211:E211"/>
    <mergeCell ref="C212:E212"/>
    <mergeCell ref="C221:E221"/>
    <mergeCell ref="C222:E222"/>
    <mergeCell ref="C223:E223"/>
    <mergeCell ref="C208:E208"/>
    <mergeCell ref="C209:E209"/>
    <mergeCell ref="C210:E210"/>
    <mergeCell ref="C219:E219"/>
    <mergeCell ref="C215:E215"/>
    <mergeCell ref="C254:E254"/>
    <mergeCell ref="C250:E250"/>
    <mergeCell ref="C239:E239"/>
    <mergeCell ref="C245:E245"/>
    <mergeCell ref="C240:E240"/>
    <mergeCell ref="F179:G179"/>
    <mergeCell ref="C244:E244"/>
    <mergeCell ref="C236:E236"/>
    <mergeCell ref="C271:E271"/>
    <mergeCell ref="C256:E256"/>
    <mergeCell ref="C257:E257"/>
    <mergeCell ref="C258:E258"/>
    <mergeCell ref="C259:E259"/>
    <mergeCell ref="C267:E267"/>
    <mergeCell ref="C268:E268"/>
    <mergeCell ref="C260:E260"/>
    <mergeCell ref="C262:E262"/>
    <mergeCell ref="C263:E263"/>
    <mergeCell ref="C266:E266"/>
    <mergeCell ref="C269:E269"/>
    <mergeCell ref="C270:E270"/>
    <mergeCell ref="C234:E234"/>
    <mergeCell ref="C235:E235"/>
    <mergeCell ref="C225:E225"/>
    <mergeCell ref="A143:A144"/>
    <mergeCell ref="B143:B144"/>
    <mergeCell ref="C143:E144"/>
    <mergeCell ref="F143:G143"/>
    <mergeCell ref="C140:E140"/>
    <mergeCell ref="C137:E137"/>
    <mergeCell ref="C138:E138"/>
    <mergeCell ref="C139:E139"/>
    <mergeCell ref="A179:A180"/>
    <mergeCell ref="B179:B180"/>
    <mergeCell ref="C179:E180"/>
    <mergeCell ref="C170:E170"/>
    <mergeCell ref="C171:E171"/>
    <mergeCell ref="C172:E172"/>
    <mergeCell ref="C173:E173"/>
    <mergeCell ref="C174:E174"/>
    <mergeCell ref="C175:E175"/>
    <mergeCell ref="C176:E176"/>
    <mergeCell ref="C165:E165"/>
    <mergeCell ref="C166:E166"/>
    <mergeCell ref="C167:E167"/>
    <mergeCell ref="C168:E168"/>
    <mergeCell ref="C161:E161"/>
    <mergeCell ref="C162:E162"/>
    <mergeCell ref="A217:A218"/>
    <mergeCell ref="B217:B218"/>
    <mergeCell ref="C217:E218"/>
    <mergeCell ref="C237:E237"/>
    <mergeCell ref="C238:E238"/>
    <mergeCell ref="A264:A265"/>
    <mergeCell ref="B264:B265"/>
    <mergeCell ref="C264:E265"/>
    <mergeCell ref="F264:G264"/>
    <mergeCell ref="F217:G217"/>
    <mergeCell ref="C246:E246"/>
    <mergeCell ref="C247:E247"/>
    <mergeCell ref="C249:E249"/>
    <mergeCell ref="C232:E232"/>
    <mergeCell ref="C233:E233"/>
    <mergeCell ref="C241:E241"/>
    <mergeCell ref="C242:E242"/>
    <mergeCell ref="C243:E243"/>
    <mergeCell ref="C248:E248"/>
    <mergeCell ref="C251:E251"/>
    <mergeCell ref="C261:E261"/>
    <mergeCell ref="C255:E255"/>
    <mergeCell ref="C252:E252"/>
    <mergeCell ref="C253:E253"/>
    <mergeCell ref="C279:E279"/>
    <mergeCell ref="C272:E272"/>
    <mergeCell ref="C273:E273"/>
    <mergeCell ref="C274:E274"/>
    <mergeCell ref="C275:E275"/>
    <mergeCell ref="C276:E276"/>
    <mergeCell ref="C277:E277"/>
    <mergeCell ref="C278:E278"/>
    <mergeCell ref="F290:G290"/>
    <mergeCell ref="C284:E284"/>
    <mergeCell ref="C285:E285"/>
    <mergeCell ref="C286:E286"/>
    <mergeCell ref="C287:E287"/>
    <mergeCell ref="C280:E280"/>
    <mergeCell ref="C281:E281"/>
    <mergeCell ref="C282:E282"/>
    <mergeCell ref="C283:E283"/>
  </mergeCells>
  <phoneticPr fontId="5" type="noConversion"/>
  <dataValidations count="2">
    <dataValidation type="whole" allowBlank="1" showInputMessage="1" showErrorMessage="1" sqref="G39:G44 G49:G86 G91:G103">
      <formula1>0</formula1>
      <formula2>99999999999</formula2>
    </dataValidation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40966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40966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topLeftCell="A100" zoomScale="120" zoomScaleNormal="120" zoomScaleSheetLayoutView="130" workbookViewId="0">
      <selection activeCell="E219" sqref="E219"/>
    </sheetView>
  </sheetViews>
  <sheetFormatPr defaultRowHeight="12.75"/>
  <cols>
    <col min="1" max="1" width="6.28515625" style="131" customWidth="1"/>
    <col min="2" max="2" width="6" style="140" customWidth="1"/>
    <col min="3" max="3" width="50.7109375" style="140" customWidth="1"/>
    <col min="4" max="5" width="18" style="140" customWidth="1"/>
    <col min="6" max="6" width="16.7109375" style="53" customWidth="1"/>
    <col min="7" max="16384" width="9.140625" style="53"/>
  </cols>
  <sheetData>
    <row r="1" spans="1:7">
      <c r="A1" s="141"/>
      <c r="B1" s="93"/>
      <c r="C1" s="93"/>
      <c r="D1" s="93"/>
      <c r="E1" s="93"/>
    </row>
    <row r="2" spans="1:7">
      <c r="A2" s="141"/>
      <c r="B2" s="93"/>
      <c r="C2" s="93"/>
      <c r="D2" s="93"/>
      <c r="E2" s="93"/>
    </row>
    <row r="3" spans="1:7">
      <c r="A3" s="141"/>
      <c r="B3" s="93"/>
      <c r="C3" s="93"/>
      <c r="D3" s="93"/>
      <c r="E3" s="367" t="s">
        <v>277</v>
      </c>
    </row>
    <row r="4" spans="1:7">
      <c r="A4" s="141"/>
      <c r="B4" s="93"/>
      <c r="C4" s="93"/>
      <c r="D4" s="93"/>
      <c r="E4" s="93"/>
    </row>
    <row r="5" spans="1:7">
      <c r="A5" s="141"/>
      <c r="B5" s="93"/>
      <c r="C5" s="93"/>
      <c r="D5" s="93"/>
      <c r="E5" s="93"/>
    </row>
    <row r="6" spans="1:7">
      <c r="A6" s="141"/>
      <c r="B6" s="93"/>
      <c r="C6" s="93"/>
      <c r="D6" s="93"/>
      <c r="E6" s="93"/>
    </row>
    <row r="7" spans="1:7" ht="33.75" customHeight="1">
      <c r="A7" s="370" t="s">
        <v>1061</v>
      </c>
      <c r="B7" s="97"/>
      <c r="C7" s="98"/>
      <c r="D7" s="98"/>
      <c r="E7" s="98"/>
      <c r="F7" s="70"/>
      <c r="G7" s="94"/>
    </row>
    <row r="8" spans="1:7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ht="15.75">
      <c r="A9" s="100" t="str">
        <f>"Седиште:   " &amp; Sediste</f>
        <v>Седиште:   VOJVODJANSKA 47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ht="15.75">
      <c r="A11" s="96" t="s">
        <v>1062</v>
      </c>
      <c r="B11" s="97"/>
      <c r="C11" s="98"/>
      <c r="D11" s="98"/>
      <c r="E11" s="98"/>
      <c r="F11" s="70"/>
      <c r="G11" s="94"/>
    </row>
    <row r="12" spans="1:7" ht="15.75">
      <c r="A12" s="103"/>
      <c r="B12" s="97"/>
      <c r="C12" s="98"/>
      <c r="D12" s="98"/>
      <c r="E12" s="98"/>
      <c r="F12" s="70"/>
      <c r="G12" s="94"/>
    </row>
    <row r="13" spans="1:7" ht="15.75">
      <c r="A13" s="142"/>
      <c r="B13" s="93"/>
      <c r="C13" s="93"/>
      <c r="D13" s="143"/>
      <c r="E13" s="93"/>
    </row>
    <row r="14" spans="1:7" ht="18.75">
      <c r="A14" s="509" t="s">
        <v>278</v>
      </c>
      <c r="B14" s="509"/>
      <c r="C14" s="509"/>
      <c r="D14" s="509"/>
      <c r="E14" s="509"/>
    </row>
    <row r="15" spans="1:7">
      <c r="A15" s="512" t="s">
        <v>1733</v>
      </c>
      <c r="B15" s="512"/>
      <c r="C15" s="512"/>
      <c r="D15" s="512"/>
      <c r="E15" s="512"/>
    </row>
    <row r="16" spans="1:7" ht="15.75">
      <c r="A16" s="105"/>
      <c r="B16" s="93"/>
      <c r="C16" s="93"/>
      <c r="D16" s="93"/>
      <c r="E16" s="93"/>
    </row>
    <row r="17" spans="1:6" ht="12.75" customHeight="1">
      <c r="A17" s="144"/>
      <c r="B17" s="145"/>
      <c r="C17" s="145"/>
      <c r="D17" s="145"/>
      <c r="E17" s="321" t="s">
        <v>392</v>
      </c>
      <c r="F17" s="106"/>
    </row>
    <row r="18" spans="1:6" ht="12.75" customHeight="1">
      <c r="A18" s="494" t="s">
        <v>857</v>
      </c>
      <c r="B18" s="494" t="s">
        <v>858</v>
      </c>
      <c r="C18" s="494" t="s">
        <v>859</v>
      </c>
      <c r="D18" s="494" t="s">
        <v>950</v>
      </c>
      <c r="E18" s="494"/>
      <c r="F18" s="106"/>
    </row>
    <row r="19" spans="1:6" ht="25.5" customHeight="1">
      <c r="A19" s="494"/>
      <c r="B19" s="494"/>
      <c r="C19" s="494"/>
      <c r="D19" s="54" t="s">
        <v>951</v>
      </c>
      <c r="E19" s="54" t="s">
        <v>952</v>
      </c>
      <c r="F19" s="107"/>
    </row>
    <row r="20" spans="1:6">
      <c r="A20" s="54">
        <v>1</v>
      </c>
      <c r="B20" s="54">
        <v>2</v>
      </c>
      <c r="C20" s="54">
        <v>3</v>
      </c>
      <c r="D20" s="54">
        <v>4</v>
      </c>
      <c r="E20" s="54">
        <v>5</v>
      </c>
    </row>
    <row r="21" spans="1:6" s="56" customFormat="1" ht="24">
      <c r="A21" s="54">
        <v>2001</v>
      </c>
      <c r="B21" s="54"/>
      <c r="C21" s="74" t="s">
        <v>1211</v>
      </c>
      <c r="D21" s="146">
        <f>D22+D126</f>
        <v>111364</v>
      </c>
      <c r="E21" s="146">
        <f>E22+E126</f>
        <v>102204</v>
      </c>
    </row>
    <row r="22" spans="1:6" s="56" customFormat="1" ht="24">
      <c r="A22" s="54">
        <v>2002</v>
      </c>
      <c r="B22" s="54">
        <v>700000</v>
      </c>
      <c r="C22" s="74" t="s">
        <v>1212</v>
      </c>
      <c r="D22" s="146">
        <f>D23+D67+D77+D89+D114+D119+D123</f>
        <v>110905</v>
      </c>
      <c r="E22" s="146">
        <f>E23+E67+E77+E89+E114+E119+E123</f>
        <v>102098</v>
      </c>
    </row>
    <row r="23" spans="1:6" s="56" customFormat="1" ht="24">
      <c r="A23" s="54">
        <v>2003</v>
      </c>
      <c r="B23" s="54">
        <v>710000</v>
      </c>
      <c r="C23" s="74" t="s">
        <v>1213</v>
      </c>
      <c r="D23" s="146">
        <f>D24+D28+D30+D37+D43+D50+D53+D60</f>
        <v>0</v>
      </c>
      <c r="E23" s="146">
        <f>E24+E28+E30+E37+E43+E50+E53+E60</f>
        <v>0</v>
      </c>
    </row>
    <row r="24" spans="1:6" ht="24">
      <c r="A24" s="54">
        <v>2004</v>
      </c>
      <c r="B24" s="54">
        <v>711000</v>
      </c>
      <c r="C24" s="74" t="s">
        <v>1214</v>
      </c>
      <c r="D24" s="146">
        <f>SUM(D25:D27)</f>
        <v>0</v>
      </c>
      <c r="E24" s="146">
        <f>SUM(E25:E27)</f>
        <v>0</v>
      </c>
    </row>
    <row r="25" spans="1:6">
      <c r="A25" s="58">
        <v>2005</v>
      </c>
      <c r="B25" s="58">
        <v>711100</v>
      </c>
      <c r="C25" s="59" t="s">
        <v>279</v>
      </c>
      <c r="D25" s="85"/>
      <c r="E25" s="85"/>
    </row>
    <row r="26" spans="1:6" ht="24">
      <c r="A26" s="58">
        <v>2006</v>
      </c>
      <c r="B26" s="58">
        <v>711200</v>
      </c>
      <c r="C26" s="59" t="s">
        <v>652</v>
      </c>
      <c r="D26" s="85"/>
      <c r="E26" s="85"/>
    </row>
    <row r="27" spans="1:6" ht="24">
      <c r="A27" s="58">
        <v>2007</v>
      </c>
      <c r="B27" s="58">
        <v>711300</v>
      </c>
      <c r="C27" s="59" t="s">
        <v>1055</v>
      </c>
      <c r="D27" s="85"/>
      <c r="E27" s="85"/>
    </row>
    <row r="28" spans="1:6" s="56" customFormat="1">
      <c r="A28" s="54">
        <v>2008</v>
      </c>
      <c r="B28" s="54">
        <v>712000</v>
      </c>
      <c r="C28" s="74" t="s">
        <v>1215</v>
      </c>
      <c r="D28" s="146">
        <f>D29</f>
        <v>0</v>
      </c>
      <c r="E28" s="146">
        <f>E29</f>
        <v>0</v>
      </c>
    </row>
    <row r="29" spans="1:6">
      <c r="A29" s="58">
        <v>2009</v>
      </c>
      <c r="B29" s="58">
        <v>712100</v>
      </c>
      <c r="C29" s="59" t="s">
        <v>57</v>
      </c>
      <c r="D29" s="85"/>
      <c r="E29" s="85"/>
    </row>
    <row r="30" spans="1:6" s="56" customFormat="1">
      <c r="A30" s="54">
        <v>2010</v>
      </c>
      <c r="B30" s="54">
        <v>713000</v>
      </c>
      <c r="C30" s="74" t="s">
        <v>280</v>
      </c>
      <c r="D30" s="146">
        <f>SUM(D31:D36)</f>
        <v>0</v>
      </c>
      <c r="E30" s="146">
        <f>SUM(E31:E36)</f>
        <v>0</v>
      </c>
    </row>
    <row r="31" spans="1:6">
      <c r="A31" s="58">
        <v>2011</v>
      </c>
      <c r="B31" s="58">
        <v>713100</v>
      </c>
      <c r="C31" s="59" t="s">
        <v>1065</v>
      </c>
      <c r="D31" s="85"/>
      <c r="E31" s="85"/>
    </row>
    <row r="32" spans="1:6">
      <c r="A32" s="58">
        <v>2012</v>
      </c>
      <c r="B32" s="58">
        <v>713200</v>
      </c>
      <c r="C32" s="59" t="s">
        <v>1066</v>
      </c>
      <c r="D32" s="85"/>
      <c r="E32" s="85"/>
    </row>
    <row r="33" spans="1:5">
      <c r="A33" s="58">
        <v>2013</v>
      </c>
      <c r="B33" s="58">
        <v>713300</v>
      </c>
      <c r="C33" s="59" t="s">
        <v>1067</v>
      </c>
      <c r="D33" s="85"/>
      <c r="E33" s="85"/>
    </row>
    <row r="34" spans="1:5">
      <c r="A34" s="58">
        <v>2014</v>
      </c>
      <c r="B34" s="58">
        <v>713400</v>
      </c>
      <c r="C34" s="59" t="s">
        <v>1068</v>
      </c>
      <c r="D34" s="85"/>
      <c r="E34" s="85"/>
    </row>
    <row r="35" spans="1:5">
      <c r="A35" s="58">
        <v>2015</v>
      </c>
      <c r="B35" s="58">
        <v>713500</v>
      </c>
      <c r="C35" s="59" t="s">
        <v>653</v>
      </c>
      <c r="D35" s="85"/>
      <c r="E35" s="85"/>
    </row>
    <row r="36" spans="1:5">
      <c r="A36" s="58">
        <v>2016</v>
      </c>
      <c r="B36" s="58">
        <v>713600</v>
      </c>
      <c r="C36" s="59" t="s">
        <v>654</v>
      </c>
      <c r="D36" s="85"/>
      <c r="E36" s="85"/>
    </row>
    <row r="37" spans="1:5" s="56" customFormat="1">
      <c r="A37" s="54">
        <v>2017</v>
      </c>
      <c r="B37" s="54">
        <v>714000</v>
      </c>
      <c r="C37" s="74" t="s">
        <v>1216</v>
      </c>
      <c r="D37" s="146">
        <f>SUM(D38:D42)</f>
        <v>0</v>
      </c>
      <c r="E37" s="146">
        <f>SUM(E38:E42)</f>
        <v>0</v>
      </c>
    </row>
    <row r="38" spans="1:5">
      <c r="A38" s="58">
        <v>2018</v>
      </c>
      <c r="B38" s="58">
        <v>714100</v>
      </c>
      <c r="C38" s="59" t="s">
        <v>822</v>
      </c>
      <c r="D38" s="85"/>
      <c r="E38" s="85"/>
    </row>
    <row r="39" spans="1:5">
      <c r="A39" s="58">
        <v>2019</v>
      </c>
      <c r="B39" s="58">
        <v>714300</v>
      </c>
      <c r="C39" s="59" t="s">
        <v>823</v>
      </c>
      <c r="D39" s="85"/>
      <c r="E39" s="85"/>
    </row>
    <row r="40" spans="1:5">
      <c r="A40" s="58">
        <v>2020</v>
      </c>
      <c r="B40" s="58">
        <v>714400</v>
      </c>
      <c r="C40" s="59" t="s">
        <v>824</v>
      </c>
      <c r="D40" s="85"/>
      <c r="E40" s="85"/>
    </row>
    <row r="41" spans="1:5" ht="24">
      <c r="A41" s="58">
        <v>2021</v>
      </c>
      <c r="B41" s="58">
        <v>714500</v>
      </c>
      <c r="C41" s="59" t="s">
        <v>281</v>
      </c>
      <c r="D41" s="85"/>
      <c r="E41" s="85"/>
    </row>
    <row r="42" spans="1:5">
      <c r="A42" s="58">
        <v>2022</v>
      </c>
      <c r="B42" s="58">
        <v>714600</v>
      </c>
      <c r="C42" s="59" t="s">
        <v>825</v>
      </c>
      <c r="D42" s="85"/>
      <c r="E42" s="85"/>
    </row>
    <row r="43" spans="1:5" s="56" customFormat="1" ht="24">
      <c r="A43" s="54">
        <v>2023</v>
      </c>
      <c r="B43" s="54">
        <v>715000</v>
      </c>
      <c r="C43" s="74" t="s">
        <v>282</v>
      </c>
      <c r="D43" s="146">
        <f>SUM(D44:D49)</f>
        <v>0</v>
      </c>
      <c r="E43" s="146">
        <f>SUM(E44:E49)</f>
        <v>0</v>
      </c>
    </row>
    <row r="44" spans="1:5">
      <c r="A44" s="58">
        <v>2024</v>
      </c>
      <c r="B44" s="58">
        <v>715100</v>
      </c>
      <c r="C44" s="59" t="s">
        <v>826</v>
      </c>
      <c r="D44" s="85"/>
      <c r="E44" s="85"/>
    </row>
    <row r="45" spans="1:5">
      <c r="A45" s="58">
        <v>2025</v>
      </c>
      <c r="B45" s="58">
        <v>715200</v>
      </c>
      <c r="C45" s="59" t="s">
        <v>827</v>
      </c>
      <c r="D45" s="85"/>
      <c r="E45" s="85"/>
    </row>
    <row r="46" spans="1:5">
      <c r="A46" s="58">
        <v>2026</v>
      </c>
      <c r="B46" s="58">
        <v>715300</v>
      </c>
      <c r="C46" s="59" t="s">
        <v>828</v>
      </c>
      <c r="D46" s="85"/>
      <c r="E46" s="85"/>
    </row>
    <row r="47" spans="1:5" ht="24">
      <c r="A47" s="58">
        <v>2027</v>
      </c>
      <c r="B47" s="58">
        <v>715400</v>
      </c>
      <c r="C47" s="59" t="s">
        <v>829</v>
      </c>
      <c r="D47" s="85"/>
      <c r="E47" s="85"/>
    </row>
    <row r="48" spans="1:5">
      <c r="A48" s="58">
        <v>2028</v>
      </c>
      <c r="B48" s="58">
        <v>715500</v>
      </c>
      <c r="C48" s="59" t="s">
        <v>830</v>
      </c>
      <c r="D48" s="85"/>
      <c r="E48" s="85"/>
    </row>
    <row r="49" spans="1:5">
      <c r="A49" s="58">
        <v>2029</v>
      </c>
      <c r="B49" s="58">
        <v>715600</v>
      </c>
      <c r="C49" s="59" t="s">
        <v>831</v>
      </c>
      <c r="D49" s="85"/>
      <c r="E49" s="85"/>
    </row>
    <row r="50" spans="1:5" s="56" customFormat="1">
      <c r="A50" s="54">
        <v>2030</v>
      </c>
      <c r="B50" s="54">
        <v>716000</v>
      </c>
      <c r="C50" s="74" t="s">
        <v>283</v>
      </c>
      <c r="D50" s="146">
        <f>D51+D52</f>
        <v>0</v>
      </c>
      <c r="E50" s="146">
        <f>E51+E52</f>
        <v>0</v>
      </c>
    </row>
    <row r="51" spans="1:5" ht="24">
      <c r="A51" s="58">
        <v>2031</v>
      </c>
      <c r="B51" s="58">
        <v>716100</v>
      </c>
      <c r="C51" s="59" t="s">
        <v>547</v>
      </c>
      <c r="D51" s="85"/>
      <c r="E51" s="85"/>
    </row>
    <row r="52" spans="1:5" ht="24">
      <c r="A52" s="58">
        <v>2032</v>
      </c>
      <c r="B52" s="58">
        <v>716200</v>
      </c>
      <c r="C52" s="59" t="s">
        <v>548</v>
      </c>
      <c r="D52" s="85"/>
      <c r="E52" s="85"/>
    </row>
    <row r="53" spans="1:5" s="56" customFormat="1">
      <c r="A53" s="54">
        <v>2033</v>
      </c>
      <c r="B53" s="54">
        <v>717000</v>
      </c>
      <c r="C53" s="127" t="s">
        <v>284</v>
      </c>
      <c r="D53" s="146">
        <f>SUM(D54:D59)</f>
        <v>0</v>
      </c>
      <c r="E53" s="146">
        <f>SUM(E54:E59)</f>
        <v>0</v>
      </c>
    </row>
    <row r="54" spans="1:5">
      <c r="A54" s="58">
        <v>2034</v>
      </c>
      <c r="B54" s="58">
        <v>717100</v>
      </c>
      <c r="C54" s="59" t="s">
        <v>561</v>
      </c>
      <c r="D54" s="85"/>
      <c r="E54" s="85"/>
    </row>
    <row r="55" spans="1:5">
      <c r="A55" s="58">
        <v>2035</v>
      </c>
      <c r="B55" s="58">
        <v>717200</v>
      </c>
      <c r="C55" s="59" t="s">
        <v>562</v>
      </c>
      <c r="D55" s="85"/>
      <c r="E55" s="85"/>
    </row>
    <row r="56" spans="1:5">
      <c r="A56" s="58">
        <v>2036</v>
      </c>
      <c r="B56" s="58">
        <v>717300</v>
      </c>
      <c r="C56" s="59" t="s">
        <v>159</v>
      </c>
      <c r="D56" s="85"/>
      <c r="E56" s="85"/>
    </row>
    <row r="57" spans="1:5">
      <c r="A57" s="58">
        <v>2037</v>
      </c>
      <c r="B57" s="58">
        <v>717400</v>
      </c>
      <c r="C57" s="59" t="s">
        <v>160</v>
      </c>
      <c r="D57" s="85"/>
      <c r="E57" s="85"/>
    </row>
    <row r="58" spans="1:5">
      <c r="A58" s="58">
        <v>2038</v>
      </c>
      <c r="B58" s="58">
        <v>717500</v>
      </c>
      <c r="C58" s="59" t="s">
        <v>161</v>
      </c>
      <c r="D58" s="85"/>
      <c r="E58" s="85"/>
    </row>
    <row r="59" spans="1:5">
      <c r="A59" s="58">
        <v>2039</v>
      </c>
      <c r="B59" s="58">
        <v>717600</v>
      </c>
      <c r="C59" s="59" t="s">
        <v>162</v>
      </c>
      <c r="D59" s="85"/>
      <c r="E59" s="85"/>
    </row>
    <row r="60" spans="1:5" s="56" customFormat="1" ht="36">
      <c r="A60" s="60">
        <v>2040</v>
      </c>
      <c r="B60" s="54">
        <v>719000</v>
      </c>
      <c r="C60" s="74" t="s">
        <v>285</v>
      </c>
      <c r="D60" s="146">
        <f>SUM(D61:D66)</f>
        <v>0</v>
      </c>
      <c r="E60" s="146">
        <f>SUM(E61:E66)</f>
        <v>0</v>
      </c>
    </row>
    <row r="61" spans="1:5">
      <c r="A61" s="58">
        <v>2041</v>
      </c>
      <c r="B61" s="58">
        <v>719100</v>
      </c>
      <c r="C61" s="59" t="s">
        <v>240</v>
      </c>
      <c r="D61" s="85"/>
      <c r="E61" s="85"/>
    </row>
    <row r="62" spans="1:5" ht="24">
      <c r="A62" s="58">
        <v>2042</v>
      </c>
      <c r="B62" s="58">
        <v>719200</v>
      </c>
      <c r="C62" s="59" t="s">
        <v>241</v>
      </c>
      <c r="D62" s="85"/>
      <c r="E62" s="85"/>
    </row>
    <row r="63" spans="1:5" ht="24">
      <c r="A63" s="58">
        <v>2043</v>
      </c>
      <c r="B63" s="58">
        <v>719300</v>
      </c>
      <c r="C63" s="59" t="s">
        <v>832</v>
      </c>
      <c r="D63" s="85"/>
      <c r="E63" s="85"/>
    </row>
    <row r="64" spans="1:5">
      <c r="A64" s="58">
        <v>2044</v>
      </c>
      <c r="B64" s="58">
        <v>719400</v>
      </c>
      <c r="C64" s="59" t="s">
        <v>833</v>
      </c>
      <c r="D64" s="85"/>
      <c r="E64" s="85"/>
    </row>
    <row r="65" spans="1:5">
      <c r="A65" s="58">
        <v>2045</v>
      </c>
      <c r="B65" s="58">
        <v>719500</v>
      </c>
      <c r="C65" s="59" t="s">
        <v>834</v>
      </c>
      <c r="D65" s="85"/>
      <c r="E65" s="85"/>
    </row>
    <row r="66" spans="1:5">
      <c r="A66" s="58">
        <v>2046</v>
      </c>
      <c r="B66" s="58">
        <v>719600</v>
      </c>
      <c r="C66" s="59" t="s">
        <v>291</v>
      </c>
      <c r="D66" s="85"/>
      <c r="E66" s="85"/>
    </row>
    <row r="67" spans="1:5" s="56" customFormat="1">
      <c r="A67" s="60">
        <v>2047</v>
      </c>
      <c r="B67" s="54">
        <v>720000</v>
      </c>
      <c r="C67" s="74" t="s">
        <v>286</v>
      </c>
      <c r="D67" s="146">
        <f>D68+D73</f>
        <v>0</v>
      </c>
      <c r="E67" s="146">
        <f>E68+E73</f>
        <v>0</v>
      </c>
    </row>
    <row r="68" spans="1:5" s="56" customFormat="1" ht="24">
      <c r="A68" s="60">
        <v>2048</v>
      </c>
      <c r="B68" s="54">
        <v>721000</v>
      </c>
      <c r="C68" s="74" t="s">
        <v>1122</v>
      </c>
      <c r="D68" s="146">
        <f>SUM(D69:D72)</f>
        <v>0</v>
      </c>
      <c r="E68" s="146">
        <f>SUM(E69:E72)</f>
        <v>0</v>
      </c>
    </row>
    <row r="69" spans="1:5">
      <c r="A69" s="58">
        <v>2049</v>
      </c>
      <c r="B69" s="58">
        <v>721100</v>
      </c>
      <c r="C69" s="59" t="s">
        <v>292</v>
      </c>
      <c r="D69" s="85"/>
      <c r="E69" s="85"/>
    </row>
    <row r="70" spans="1:5">
      <c r="A70" s="58">
        <v>2050</v>
      </c>
      <c r="B70" s="58">
        <v>721200</v>
      </c>
      <c r="C70" s="59" t="s">
        <v>1101</v>
      </c>
      <c r="D70" s="85"/>
      <c r="E70" s="85"/>
    </row>
    <row r="71" spans="1:5" ht="24">
      <c r="A71" s="58">
        <v>2051</v>
      </c>
      <c r="B71" s="58">
        <v>721300</v>
      </c>
      <c r="C71" s="59" t="s">
        <v>1095</v>
      </c>
      <c r="D71" s="85"/>
      <c r="E71" s="85"/>
    </row>
    <row r="72" spans="1:5">
      <c r="A72" s="58">
        <v>2052</v>
      </c>
      <c r="B72" s="58">
        <v>721400</v>
      </c>
      <c r="C72" s="59" t="s">
        <v>1096</v>
      </c>
      <c r="D72" s="85"/>
      <c r="E72" s="85"/>
    </row>
    <row r="73" spans="1:5" s="56" customFormat="1">
      <c r="A73" s="60">
        <v>2053</v>
      </c>
      <c r="B73" s="54">
        <v>722000</v>
      </c>
      <c r="C73" s="74" t="s">
        <v>1102</v>
      </c>
      <c r="D73" s="146">
        <f>SUM(D74:D76)</f>
        <v>0</v>
      </c>
      <c r="E73" s="146">
        <f>SUM(E74:E76)</f>
        <v>0</v>
      </c>
    </row>
    <row r="74" spans="1:5">
      <c r="A74" s="58">
        <v>2054</v>
      </c>
      <c r="B74" s="58">
        <v>722100</v>
      </c>
      <c r="C74" s="59" t="s">
        <v>1103</v>
      </c>
      <c r="D74" s="85"/>
      <c r="E74" s="85"/>
    </row>
    <row r="75" spans="1:5">
      <c r="A75" s="58">
        <v>2055</v>
      </c>
      <c r="B75" s="58">
        <v>722200</v>
      </c>
      <c r="C75" s="59" t="s">
        <v>1104</v>
      </c>
      <c r="D75" s="85"/>
      <c r="E75" s="85"/>
    </row>
    <row r="76" spans="1:5">
      <c r="A76" s="58">
        <v>2056</v>
      </c>
      <c r="B76" s="58">
        <v>722300</v>
      </c>
      <c r="C76" s="59" t="s">
        <v>2</v>
      </c>
      <c r="D76" s="85"/>
      <c r="E76" s="85"/>
    </row>
    <row r="77" spans="1:5" s="56" customFormat="1">
      <c r="A77" s="60">
        <v>2057</v>
      </c>
      <c r="B77" s="54">
        <v>730000</v>
      </c>
      <c r="C77" s="74" t="s">
        <v>1217</v>
      </c>
      <c r="D77" s="146">
        <f>D78+D81+D86</f>
        <v>0</v>
      </c>
      <c r="E77" s="146">
        <f>E78+E81+E86</f>
        <v>0</v>
      </c>
    </row>
    <row r="78" spans="1:5" s="56" customFormat="1">
      <c r="A78" s="60">
        <v>2058</v>
      </c>
      <c r="B78" s="54">
        <v>731000</v>
      </c>
      <c r="C78" s="74" t="s">
        <v>1218</v>
      </c>
      <c r="D78" s="146">
        <f>D79+D80</f>
        <v>0</v>
      </c>
      <c r="E78" s="146">
        <f>E79+E80</f>
        <v>0</v>
      </c>
    </row>
    <row r="79" spans="1:5">
      <c r="A79" s="58">
        <v>2059</v>
      </c>
      <c r="B79" s="58">
        <v>731100</v>
      </c>
      <c r="C79" s="59" t="s">
        <v>3</v>
      </c>
      <c r="D79" s="85"/>
      <c r="E79" s="85"/>
    </row>
    <row r="80" spans="1:5">
      <c r="A80" s="58">
        <v>2060</v>
      </c>
      <c r="B80" s="58">
        <v>731200</v>
      </c>
      <c r="C80" s="59" t="s">
        <v>4</v>
      </c>
      <c r="D80" s="85"/>
      <c r="E80" s="85"/>
    </row>
    <row r="81" spans="1:5" s="56" customFormat="1" ht="24">
      <c r="A81" s="60">
        <v>2061</v>
      </c>
      <c r="B81" s="60">
        <v>732000</v>
      </c>
      <c r="C81" s="127" t="s">
        <v>1219</v>
      </c>
      <c r="D81" s="146">
        <f>D82+D83+D84+D85</f>
        <v>0</v>
      </c>
      <c r="E81" s="146">
        <f>E82+E83+E84+E85</f>
        <v>0</v>
      </c>
    </row>
    <row r="82" spans="1:5">
      <c r="A82" s="58">
        <v>2062</v>
      </c>
      <c r="B82" s="58">
        <v>732100</v>
      </c>
      <c r="C82" s="59" t="s">
        <v>5</v>
      </c>
      <c r="D82" s="85"/>
      <c r="E82" s="85"/>
    </row>
    <row r="83" spans="1:5">
      <c r="A83" s="57">
        <v>2063</v>
      </c>
      <c r="B83" s="57">
        <v>732200</v>
      </c>
      <c r="C83" s="372" t="s">
        <v>637</v>
      </c>
      <c r="D83" s="373"/>
      <c r="E83" s="373"/>
    </row>
    <row r="84" spans="1:5">
      <c r="A84" s="57">
        <v>2064</v>
      </c>
      <c r="B84" s="57">
        <v>732300</v>
      </c>
      <c r="C84" s="372" t="s">
        <v>1220</v>
      </c>
      <c r="D84" s="373"/>
      <c r="E84" s="373"/>
    </row>
    <row r="85" spans="1:5">
      <c r="A85" s="57">
        <v>2065</v>
      </c>
      <c r="B85" s="57">
        <v>732400</v>
      </c>
      <c r="C85" s="372" t="s">
        <v>1221</v>
      </c>
      <c r="D85" s="373"/>
      <c r="E85" s="373"/>
    </row>
    <row r="86" spans="1:5" s="56" customFormat="1">
      <c r="A86" s="60">
        <v>2066</v>
      </c>
      <c r="B86" s="54">
        <v>733000</v>
      </c>
      <c r="C86" s="74" t="s">
        <v>1222</v>
      </c>
      <c r="D86" s="146">
        <f>D87+D88</f>
        <v>0</v>
      </c>
      <c r="E86" s="146">
        <f>E87+E88</f>
        <v>0</v>
      </c>
    </row>
    <row r="87" spans="1:5">
      <c r="A87" s="57">
        <v>2067</v>
      </c>
      <c r="B87" s="58">
        <v>733100</v>
      </c>
      <c r="C87" s="59" t="s">
        <v>638</v>
      </c>
      <c r="D87" s="85"/>
      <c r="E87" s="85"/>
    </row>
    <row r="88" spans="1:5">
      <c r="A88" s="58">
        <v>2068</v>
      </c>
      <c r="B88" s="58">
        <v>733200</v>
      </c>
      <c r="C88" s="59" t="s">
        <v>639</v>
      </c>
      <c r="D88" s="85"/>
      <c r="E88" s="85"/>
    </row>
    <row r="89" spans="1:5" s="56" customFormat="1">
      <c r="A89" s="60">
        <v>2069</v>
      </c>
      <c r="B89" s="54">
        <v>740000</v>
      </c>
      <c r="C89" s="74" t="s">
        <v>1223</v>
      </c>
      <c r="D89" s="146">
        <f>D90+D97+D102+D109+D112</f>
        <v>52533</v>
      </c>
      <c r="E89" s="146">
        <f>E90+E97+E102+E109+E112</f>
        <v>48131</v>
      </c>
    </row>
    <row r="90" spans="1:5" s="56" customFormat="1">
      <c r="A90" s="60">
        <v>2070</v>
      </c>
      <c r="B90" s="54">
        <v>741000</v>
      </c>
      <c r="C90" s="74" t="s">
        <v>1224</v>
      </c>
      <c r="D90" s="146">
        <f>SUM(D91:D96)</f>
        <v>18</v>
      </c>
      <c r="E90" s="146">
        <f>SUM(E91:E96)</f>
        <v>12</v>
      </c>
    </row>
    <row r="91" spans="1:5">
      <c r="A91" s="57">
        <v>2071</v>
      </c>
      <c r="B91" s="58">
        <v>741100</v>
      </c>
      <c r="C91" s="59" t="s">
        <v>640</v>
      </c>
      <c r="D91" s="85">
        <v>5</v>
      </c>
      <c r="E91" s="85"/>
    </row>
    <row r="92" spans="1:5">
      <c r="A92" s="58">
        <v>2072</v>
      </c>
      <c r="B92" s="58">
        <v>741200</v>
      </c>
      <c r="C92" s="59" t="s">
        <v>641</v>
      </c>
      <c r="D92" s="85"/>
      <c r="E92" s="85"/>
    </row>
    <row r="93" spans="1:5">
      <c r="A93" s="57">
        <v>2073</v>
      </c>
      <c r="B93" s="58">
        <v>741300</v>
      </c>
      <c r="C93" s="59" t="s">
        <v>642</v>
      </c>
      <c r="D93" s="85"/>
      <c r="E93" s="85"/>
    </row>
    <row r="94" spans="1:5">
      <c r="A94" s="58">
        <v>2074</v>
      </c>
      <c r="B94" s="58">
        <v>741400</v>
      </c>
      <c r="C94" s="59" t="s">
        <v>643</v>
      </c>
      <c r="D94" s="85">
        <v>13</v>
      </c>
      <c r="E94" s="85">
        <v>12</v>
      </c>
    </row>
    <row r="95" spans="1:5">
      <c r="A95" s="57">
        <v>2075</v>
      </c>
      <c r="B95" s="58">
        <v>741500</v>
      </c>
      <c r="C95" s="59" t="s">
        <v>644</v>
      </c>
      <c r="D95" s="85"/>
      <c r="E95" s="85"/>
    </row>
    <row r="96" spans="1:5">
      <c r="A96" s="58">
        <v>2076</v>
      </c>
      <c r="B96" s="58">
        <v>741600</v>
      </c>
      <c r="C96" s="59" t="s">
        <v>169</v>
      </c>
      <c r="D96" s="85"/>
      <c r="E96" s="85"/>
    </row>
    <row r="97" spans="1:5" s="56" customFormat="1" ht="24">
      <c r="A97" s="60">
        <v>2077</v>
      </c>
      <c r="B97" s="54">
        <v>742000</v>
      </c>
      <c r="C97" s="74" t="s">
        <v>1225</v>
      </c>
      <c r="D97" s="146">
        <f>SUM(D98:D101)</f>
        <v>51612</v>
      </c>
      <c r="E97" s="146">
        <f>SUM(E98:E101)</f>
        <v>47811</v>
      </c>
    </row>
    <row r="98" spans="1:5" ht="24">
      <c r="A98" s="58">
        <v>2078</v>
      </c>
      <c r="B98" s="58">
        <v>742100</v>
      </c>
      <c r="C98" s="59" t="s">
        <v>645</v>
      </c>
      <c r="D98" s="85">
        <v>51612</v>
      </c>
      <c r="E98" s="85">
        <v>47811</v>
      </c>
    </row>
    <row r="99" spans="1:5">
      <c r="A99" s="57">
        <v>2079</v>
      </c>
      <c r="B99" s="58">
        <v>742200</v>
      </c>
      <c r="C99" s="59" t="s">
        <v>170</v>
      </c>
      <c r="D99" s="85"/>
      <c r="E99" s="85"/>
    </row>
    <row r="100" spans="1:5" ht="24">
      <c r="A100" s="58">
        <v>2080</v>
      </c>
      <c r="B100" s="58">
        <v>742300</v>
      </c>
      <c r="C100" s="59" t="s">
        <v>545</v>
      </c>
      <c r="D100" s="85"/>
      <c r="E100" s="85"/>
    </row>
    <row r="101" spans="1:5">
      <c r="A101" s="57">
        <v>2081</v>
      </c>
      <c r="B101" s="58">
        <v>742400</v>
      </c>
      <c r="C101" s="59" t="s">
        <v>546</v>
      </c>
      <c r="D101" s="85"/>
      <c r="E101" s="85"/>
    </row>
    <row r="102" spans="1:5" s="56" customFormat="1" ht="24">
      <c r="A102" s="60">
        <v>2082</v>
      </c>
      <c r="B102" s="54">
        <v>743000</v>
      </c>
      <c r="C102" s="74" t="s">
        <v>1226</v>
      </c>
      <c r="D102" s="146">
        <f>SUM(D103:D108)</f>
        <v>0</v>
      </c>
      <c r="E102" s="146">
        <f>SUM(E103:E108)</f>
        <v>0</v>
      </c>
    </row>
    <row r="103" spans="1:5">
      <c r="A103" s="57">
        <v>2083</v>
      </c>
      <c r="B103" s="58">
        <v>743100</v>
      </c>
      <c r="C103" s="59" t="s">
        <v>659</v>
      </c>
      <c r="D103" s="85"/>
      <c r="E103" s="85"/>
    </row>
    <row r="104" spans="1:5">
      <c r="A104" s="58">
        <v>2084</v>
      </c>
      <c r="B104" s="58">
        <v>743200</v>
      </c>
      <c r="C104" s="59" t="s">
        <v>660</v>
      </c>
      <c r="D104" s="85"/>
      <c r="E104" s="85"/>
    </row>
    <row r="105" spans="1:5">
      <c r="A105" s="57">
        <v>2085</v>
      </c>
      <c r="B105" s="58">
        <v>743300</v>
      </c>
      <c r="C105" s="59" t="s">
        <v>661</v>
      </c>
      <c r="D105" s="85"/>
      <c r="E105" s="85"/>
    </row>
    <row r="106" spans="1:5">
      <c r="A106" s="58">
        <v>2086</v>
      </c>
      <c r="B106" s="58">
        <v>743400</v>
      </c>
      <c r="C106" s="59" t="s">
        <v>662</v>
      </c>
      <c r="D106" s="85"/>
      <c r="E106" s="85"/>
    </row>
    <row r="107" spans="1:5">
      <c r="A107" s="57">
        <v>2087</v>
      </c>
      <c r="B107" s="58">
        <v>743500</v>
      </c>
      <c r="C107" s="59" t="s">
        <v>663</v>
      </c>
      <c r="D107" s="85"/>
      <c r="E107" s="85"/>
    </row>
    <row r="108" spans="1:5" ht="24">
      <c r="A108" s="58">
        <v>2088</v>
      </c>
      <c r="B108" s="58">
        <v>743900</v>
      </c>
      <c r="C108" s="59" t="s">
        <v>664</v>
      </c>
      <c r="D108" s="85"/>
      <c r="E108" s="85"/>
    </row>
    <row r="109" spans="1:5" s="56" customFormat="1" ht="24">
      <c r="A109" s="60">
        <v>2089</v>
      </c>
      <c r="B109" s="54">
        <v>744000</v>
      </c>
      <c r="C109" s="74" t="s">
        <v>1227</v>
      </c>
      <c r="D109" s="146">
        <f>D110+D111</f>
        <v>496</v>
      </c>
      <c r="E109" s="146">
        <f>E110+E111</f>
        <v>26</v>
      </c>
    </row>
    <row r="110" spans="1:5">
      <c r="A110" s="58">
        <v>2090</v>
      </c>
      <c r="B110" s="58">
        <v>744100</v>
      </c>
      <c r="C110" s="59" t="s">
        <v>6</v>
      </c>
      <c r="D110" s="85">
        <v>496</v>
      </c>
      <c r="E110" s="85">
        <v>26</v>
      </c>
    </row>
    <row r="111" spans="1:5">
      <c r="A111" s="57">
        <v>2091</v>
      </c>
      <c r="B111" s="58">
        <v>744200</v>
      </c>
      <c r="C111" s="59" t="s">
        <v>7</v>
      </c>
      <c r="D111" s="85"/>
      <c r="E111" s="85"/>
    </row>
    <row r="112" spans="1:5" s="56" customFormat="1">
      <c r="A112" s="60">
        <v>2092</v>
      </c>
      <c r="B112" s="54">
        <v>745000</v>
      </c>
      <c r="C112" s="74" t="s">
        <v>1228</v>
      </c>
      <c r="D112" s="146">
        <f>D113</f>
        <v>407</v>
      </c>
      <c r="E112" s="146">
        <f>E113</f>
        <v>282</v>
      </c>
    </row>
    <row r="113" spans="1:5">
      <c r="A113" s="57">
        <v>2093</v>
      </c>
      <c r="B113" s="58">
        <v>745100</v>
      </c>
      <c r="C113" s="59" t="s">
        <v>8</v>
      </c>
      <c r="D113" s="85">
        <v>407</v>
      </c>
      <c r="E113" s="85">
        <v>282</v>
      </c>
    </row>
    <row r="114" spans="1:5" s="56" customFormat="1" ht="24">
      <c r="A114" s="60">
        <v>2094</v>
      </c>
      <c r="B114" s="54">
        <v>770000</v>
      </c>
      <c r="C114" s="74" t="s">
        <v>1229</v>
      </c>
      <c r="D114" s="146">
        <f>D115+D117</f>
        <v>289</v>
      </c>
      <c r="E114" s="146">
        <f>E115+E117</f>
        <v>231</v>
      </c>
    </row>
    <row r="115" spans="1:5" s="56" customFormat="1" ht="24">
      <c r="A115" s="60">
        <v>2095</v>
      </c>
      <c r="B115" s="54">
        <v>771000</v>
      </c>
      <c r="C115" s="74" t="s">
        <v>1230</v>
      </c>
      <c r="D115" s="146">
        <f>D116</f>
        <v>171</v>
      </c>
      <c r="E115" s="146">
        <f>E116</f>
        <v>171</v>
      </c>
    </row>
    <row r="116" spans="1:5">
      <c r="A116" s="58">
        <v>2096</v>
      </c>
      <c r="B116" s="58">
        <v>771100</v>
      </c>
      <c r="C116" s="59" t="s">
        <v>1059</v>
      </c>
      <c r="D116" s="85">
        <v>171</v>
      </c>
      <c r="E116" s="85">
        <v>171</v>
      </c>
    </row>
    <row r="117" spans="1:5" s="56" customFormat="1" ht="24">
      <c r="A117" s="60">
        <v>2097</v>
      </c>
      <c r="B117" s="54">
        <v>772000</v>
      </c>
      <c r="C117" s="74" t="s">
        <v>1231</v>
      </c>
      <c r="D117" s="146">
        <f>D118</f>
        <v>118</v>
      </c>
      <c r="E117" s="146">
        <f>E118</f>
        <v>60</v>
      </c>
    </row>
    <row r="118" spans="1:5" ht="24">
      <c r="A118" s="58">
        <v>2098</v>
      </c>
      <c r="B118" s="58">
        <v>772100</v>
      </c>
      <c r="C118" s="59" t="s">
        <v>1060</v>
      </c>
      <c r="D118" s="85">
        <v>118</v>
      </c>
      <c r="E118" s="85">
        <v>60</v>
      </c>
    </row>
    <row r="119" spans="1:5" s="56" customFormat="1" ht="24">
      <c r="A119" s="60">
        <v>2099</v>
      </c>
      <c r="B119" s="54">
        <v>780000</v>
      </c>
      <c r="C119" s="74" t="s">
        <v>1232</v>
      </c>
      <c r="D119" s="146">
        <f>D120</f>
        <v>36137</v>
      </c>
      <c r="E119" s="146">
        <f>E120</f>
        <v>36187</v>
      </c>
    </row>
    <row r="120" spans="1:5" s="56" customFormat="1" ht="24">
      <c r="A120" s="60">
        <v>2100</v>
      </c>
      <c r="B120" s="54">
        <v>781000</v>
      </c>
      <c r="C120" s="74" t="s">
        <v>1233</v>
      </c>
      <c r="D120" s="146">
        <f>D121+D122</f>
        <v>36137</v>
      </c>
      <c r="E120" s="146">
        <f>E121+E122</f>
        <v>36187</v>
      </c>
    </row>
    <row r="121" spans="1:5">
      <c r="A121" s="57">
        <v>2101</v>
      </c>
      <c r="B121" s="58">
        <v>781100</v>
      </c>
      <c r="C121" s="59" t="s">
        <v>666</v>
      </c>
      <c r="D121" s="85">
        <v>36137</v>
      </c>
      <c r="E121" s="85">
        <v>36187</v>
      </c>
    </row>
    <row r="122" spans="1:5">
      <c r="A122" s="58">
        <v>2102</v>
      </c>
      <c r="B122" s="58">
        <v>781300</v>
      </c>
      <c r="C122" s="59" t="s">
        <v>809</v>
      </c>
      <c r="D122" s="85"/>
      <c r="E122" s="85"/>
    </row>
    <row r="123" spans="1:5" s="56" customFormat="1">
      <c r="A123" s="60">
        <v>2103</v>
      </c>
      <c r="B123" s="54">
        <v>790000</v>
      </c>
      <c r="C123" s="74" t="s">
        <v>1234</v>
      </c>
      <c r="D123" s="146">
        <f>D124</f>
        <v>21946</v>
      </c>
      <c r="E123" s="146">
        <f>E124</f>
        <v>17549</v>
      </c>
    </row>
    <row r="124" spans="1:5" s="56" customFormat="1">
      <c r="A124" s="60">
        <v>2104</v>
      </c>
      <c r="B124" s="54">
        <v>791000</v>
      </c>
      <c r="C124" s="74" t="s">
        <v>1235</v>
      </c>
      <c r="D124" s="146">
        <f>D125</f>
        <v>21946</v>
      </c>
      <c r="E124" s="146">
        <f>E125</f>
        <v>17549</v>
      </c>
    </row>
    <row r="125" spans="1:5">
      <c r="A125" s="57">
        <v>2105</v>
      </c>
      <c r="B125" s="58">
        <v>791100</v>
      </c>
      <c r="C125" s="59" t="s">
        <v>1058</v>
      </c>
      <c r="D125" s="85">
        <v>21946</v>
      </c>
      <c r="E125" s="85">
        <v>17549</v>
      </c>
    </row>
    <row r="126" spans="1:5" s="56" customFormat="1" ht="24">
      <c r="A126" s="60">
        <v>2106</v>
      </c>
      <c r="B126" s="147">
        <v>800000</v>
      </c>
      <c r="C126" s="79" t="s">
        <v>1236</v>
      </c>
      <c r="D126" s="148">
        <f>D127+D134+D141+D144</f>
        <v>459</v>
      </c>
      <c r="E126" s="148">
        <f>E127+E134+E141+E144</f>
        <v>106</v>
      </c>
    </row>
    <row r="127" spans="1:5" s="56" customFormat="1" ht="24">
      <c r="A127" s="60">
        <v>2107</v>
      </c>
      <c r="B127" s="147">
        <v>810000</v>
      </c>
      <c r="C127" s="79" t="s">
        <v>1237</v>
      </c>
      <c r="D127" s="148">
        <f>D128+D130+D132</f>
        <v>459</v>
      </c>
      <c r="E127" s="148">
        <f>E128+E130+E132</f>
        <v>106</v>
      </c>
    </row>
    <row r="128" spans="1:5" s="56" customFormat="1">
      <c r="A128" s="60">
        <v>2108</v>
      </c>
      <c r="B128" s="147">
        <v>811000</v>
      </c>
      <c r="C128" s="79" t="s">
        <v>1238</v>
      </c>
      <c r="D128" s="148">
        <f>D129</f>
        <v>91</v>
      </c>
      <c r="E128" s="148">
        <f>E129</f>
        <v>106</v>
      </c>
    </row>
    <row r="129" spans="1:5">
      <c r="A129" s="57">
        <v>2109</v>
      </c>
      <c r="B129" s="62">
        <v>811100</v>
      </c>
      <c r="C129" s="80" t="s">
        <v>919</v>
      </c>
      <c r="D129" s="86">
        <v>91</v>
      </c>
      <c r="E129" s="85">
        <v>106</v>
      </c>
    </row>
    <row r="130" spans="1:5" s="56" customFormat="1">
      <c r="A130" s="60">
        <v>2110</v>
      </c>
      <c r="B130" s="61">
        <v>812000</v>
      </c>
      <c r="C130" s="79" t="s">
        <v>1239</v>
      </c>
      <c r="D130" s="148">
        <f>D131</f>
        <v>368</v>
      </c>
      <c r="E130" s="148">
        <f>E131</f>
        <v>0</v>
      </c>
    </row>
    <row r="131" spans="1:5">
      <c r="A131" s="57">
        <v>2111</v>
      </c>
      <c r="B131" s="62">
        <v>812100</v>
      </c>
      <c r="C131" s="80" t="s">
        <v>920</v>
      </c>
      <c r="D131" s="86">
        <v>368</v>
      </c>
      <c r="E131" s="85"/>
    </row>
    <row r="132" spans="1:5" s="56" customFormat="1" ht="24">
      <c r="A132" s="60">
        <v>2112</v>
      </c>
      <c r="B132" s="61">
        <v>813000</v>
      </c>
      <c r="C132" s="79" t="s">
        <v>1240</v>
      </c>
      <c r="D132" s="148">
        <f>D133</f>
        <v>0</v>
      </c>
      <c r="E132" s="148">
        <f>E133</f>
        <v>0</v>
      </c>
    </row>
    <row r="133" spans="1:5">
      <c r="A133" s="57">
        <v>2113</v>
      </c>
      <c r="B133" s="62">
        <v>813100</v>
      </c>
      <c r="C133" s="80" t="s">
        <v>1033</v>
      </c>
      <c r="D133" s="86"/>
      <c r="E133" s="85"/>
    </row>
    <row r="134" spans="1:5" s="56" customFormat="1">
      <c r="A134" s="60">
        <v>2114</v>
      </c>
      <c r="B134" s="61">
        <v>820000</v>
      </c>
      <c r="C134" s="79" t="s">
        <v>1241</v>
      </c>
      <c r="D134" s="148">
        <f>D135+D137+D139</f>
        <v>0</v>
      </c>
      <c r="E134" s="148">
        <f>E135+E137+E139</f>
        <v>0</v>
      </c>
    </row>
    <row r="135" spans="1:5" s="56" customFormat="1">
      <c r="A135" s="60">
        <v>2115</v>
      </c>
      <c r="B135" s="61">
        <v>821000</v>
      </c>
      <c r="C135" s="79" t="s">
        <v>1242</v>
      </c>
      <c r="D135" s="148">
        <f>D136</f>
        <v>0</v>
      </c>
      <c r="E135" s="148">
        <f>E136</f>
        <v>0</v>
      </c>
    </row>
    <row r="136" spans="1:5">
      <c r="A136" s="57">
        <v>2116</v>
      </c>
      <c r="B136" s="62">
        <v>821100</v>
      </c>
      <c r="C136" s="80" t="s">
        <v>909</v>
      </c>
      <c r="D136" s="86"/>
      <c r="E136" s="85"/>
    </row>
    <row r="137" spans="1:5" s="56" customFormat="1">
      <c r="A137" s="60">
        <v>2117</v>
      </c>
      <c r="B137" s="61">
        <v>822000</v>
      </c>
      <c r="C137" s="79" t="s">
        <v>1243</v>
      </c>
      <c r="D137" s="148">
        <f>D138</f>
        <v>0</v>
      </c>
      <c r="E137" s="148">
        <f>E138</f>
        <v>0</v>
      </c>
    </row>
    <row r="138" spans="1:5">
      <c r="A138" s="57">
        <v>2118</v>
      </c>
      <c r="B138" s="62">
        <v>822100</v>
      </c>
      <c r="C138" s="80" t="s">
        <v>910</v>
      </c>
      <c r="D138" s="86"/>
      <c r="E138" s="85"/>
    </row>
    <row r="139" spans="1:5" s="56" customFormat="1">
      <c r="A139" s="60">
        <v>2119</v>
      </c>
      <c r="B139" s="61">
        <v>823000</v>
      </c>
      <c r="C139" s="79" t="s">
        <v>1244</v>
      </c>
      <c r="D139" s="148">
        <f>D140</f>
        <v>0</v>
      </c>
      <c r="E139" s="148">
        <f>E140</f>
        <v>0</v>
      </c>
    </row>
    <row r="140" spans="1:5">
      <c r="A140" s="57">
        <v>2120</v>
      </c>
      <c r="B140" s="62">
        <v>823100</v>
      </c>
      <c r="C140" s="80" t="s">
        <v>911</v>
      </c>
      <c r="D140" s="86"/>
      <c r="E140" s="85"/>
    </row>
    <row r="141" spans="1:5" s="56" customFormat="1">
      <c r="A141" s="60">
        <v>2121</v>
      </c>
      <c r="B141" s="61">
        <v>830000</v>
      </c>
      <c r="C141" s="79" t="s">
        <v>1245</v>
      </c>
      <c r="D141" s="148">
        <f>D142</f>
        <v>0</v>
      </c>
      <c r="E141" s="148">
        <f>E142</f>
        <v>0</v>
      </c>
    </row>
    <row r="142" spans="1:5" s="56" customFormat="1">
      <c r="A142" s="64">
        <v>2122</v>
      </c>
      <c r="B142" s="63">
        <v>831000</v>
      </c>
      <c r="C142" s="79" t="s">
        <v>1246</v>
      </c>
      <c r="D142" s="148">
        <f>D143</f>
        <v>0</v>
      </c>
      <c r="E142" s="148">
        <f>E143</f>
        <v>0</v>
      </c>
    </row>
    <row r="143" spans="1:5">
      <c r="A143" s="57">
        <v>2123</v>
      </c>
      <c r="B143" s="62">
        <v>831100</v>
      </c>
      <c r="C143" s="80" t="s">
        <v>655</v>
      </c>
      <c r="D143" s="86"/>
      <c r="E143" s="85"/>
    </row>
    <row r="144" spans="1:5" s="56" customFormat="1" ht="24">
      <c r="A144" s="60">
        <v>2124</v>
      </c>
      <c r="B144" s="61">
        <v>840000</v>
      </c>
      <c r="C144" s="79" t="s">
        <v>1247</v>
      </c>
      <c r="D144" s="148">
        <f>D145+D147+D149</f>
        <v>0</v>
      </c>
      <c r="E144" s="148">
        <f>E145+E147+E149</f>
        <v>0</v>
      </c>
    </row>
    <row r="145" spans="1:5" s="56" customFormat="1">
      <c r="A145" s="60">
        <v>2125</v>
      </c>
      <c r="B145" s="61">
        <v>841000</v>
      </c>
      <c r="C145" s="79" t="s">
        <v>1248</v>
      </c>
      <c r="D145" s="148">
        <f>D146</f>
        <v>0</v>
      </c>
      <c r="E145" s="148">
        <f>E146</f>
        <v>0</v>
      </c>
    </row>
    <row r="146" spans="1:5">
      <c r="A146" s="57">
        <v>2126</v>
      </c>
      <c r="B146" s="62">
        <v>841100</v>
      </c>
      <c r="C146" s="80" t="s">
        <v>656</v>
      </c>
      <c r="D146" s="86"/>
      <c r="E146" s="85"/>
    </row>
    <row r="147" spans="1:5" s="56" customFormat="1">
      <c r="A147" s="60">
        <v>2127</v>
      </c>
      <c r="B147" s="61">
        <v>842000</v>
      </c>
      <c r="C147" s="79" t="s">
        <v>1249</v>
      </c>
      <c r="D147" s="148">
        <f>D148</f>
        <v>0</v>
      </c>
      <c r="E147" s="148">
        <f>E148</f>
        <v>0</v>
      </c>
    </row>
    <row r="148" spans="1:5">
      <c r="A148" s="57">
        <v>2128</v>
      </c>
      <c r="B148" s="62">
        <v>842100</v>
      </c>
      <c r="C148" s="80" t="s">
        <v>657</v>
      </c>
      <c r="D148" s="86"/>
      <c r="E148" s="85"/>
    </row>
    <row r="149" spans="1:5" s="56" customFormat="1">
      <c r="A149" s="60">
        <v>2129</v>
      </c>
      <c r="B149" s="61">
        <v>843000</v>
      </c>
      <c r="C149" s="79" t="s">
        <v>1250</v>
      </c>
      <c r="D149" s="148">
        <f>D150</f>
        <v>0</v>
      </c>
      <c r="E149" s="148">
        <f>E150</f>
        <v>0</v>
      </c>
    </row>
    <row r="150" spans="1:5">
      <c r="A150" s="57">
        <v>2130</v>
      </c>
      <c r="B150" s="62">
        <v>843100</v>
      </c>
      <c r="C150" s="80" t="s">
        <v>658</v>
      </c>
      <c r="D150" s="86"/>
      <c r="E150" s="85"/>
    </row>
    <row r="151" spans="1:5" s="56" customFormat="1" ht="24">
      <c r="A151" s="54">
        <v>2131</v>
      </c>
      <c r="B151" s="54"/>
      <c r="C151" s="72" t="s">
        <v>1251</v>
      </c>
      <c r="D151" s="146">
        <f>D152+D320</f>
        <v>107023</v>
      </c>
      <c r="E151" s="146">
        <f>E152+E320</f>
        <v>106567</v>
      </c>
    </row>
    <row r="152" spans="1:5" s="56" customFormat="1" ht="24">
      <c r="A152" s="54">
        <v>2132</v>
      </c>
      <c r="B152" s="54">
        <v>400000</v>
      </c>
      <c r="C152" s="74" t="s">
        <v>1252</v>
      </c>
      <c r="D152" s="146">
        <f>D153+D175+D220+D235+D259+D272+D288+D303</f>
        <v>100885</v>
      </c>
      <c r="E152" s="146">
        <f>E153+E175+E220+E235+E259+E272+E288+E303</f>
        <v>100468</v>
      </c>
    </row>
    <row r="153" spans="1:5" s="56" customFormat="1" ht="24">
      <c r="A153" s="54">
        <v>2133</v>
      </c>
      <c r="B153" s="54">
        <v>410000</v>
      </c>
      <c r="C153" s="88" t="s">
        <v>1253</v>
      </c>
      <c r="D153" s="146">
        <f>D154+D156+D160+D162+D167+D169+D171+D173</f>
        <v>72217</v>
      </c>
      <c r="E153" s="146">
        <f>E154+E156+E160+E162+E167+E169+E171+E173</f>
        <v>72486</v>
      </c>
    </row>
    <row r="154" spans="1:5" s="56" customFormat="1" ht="24">
      <c r="A154" s="54">
        <v>2134</v>
      </c>
      <c r="B154" s="54">
        <v>411000</v>
      </c>
      <c r="C154" s="74" t="s">
        <v>1254</v>
      </c>
      <c r="D154" s="146">
        <f>D155</f>
        <v>56897</v>
      </c>
      <c r="E154" s="146">
        <f>E155</f>
        <v>56165</v>
      </c>
    </row>
    <row r="155" spans="1:5">
      <c r="A155" s="149">
        <v>2135</v>
      </c>
      <c r="B155" s="58">
        <v>411100</v>
      </c>
      <c r="C155" s="59" t="s">
        <v>579</v>
      </c>
      <c r="D155" s="85">
        <v>56897</v>
      </c>
      <c r="E155" s="85">
        <v>56165</v>
      </c>
    </row>
    <row r="156" spans="1:5" s="56" customFormat="1" ht="24">
      <c r="A156" s="54">
        <v>2136</v>
      </c>
      <c r="B156" s="54">
        <v>412000</v>
      </c>
      <c r="C156" s="74" t="s">
        <v>1255</v>
      </c>
      <c r="D156" s="146">
        <f>SUM(D157:D159)</f>
        <v>10185</v>
      </c>
      <c r="E156" s="146">
        <f>SUM(E157:E159)</f>
        <v>10055</v>
      </c>
    </row>
    <row r="157" spans="1:5">
      <c r="A157" s="149">
        <v>2137</v>
      </c>
      <c r="B157" s="58">
        <v>412100</v>
      </c>
      <c r="C157" s="59" t="s">
        <v>18</v>
      </c>
      <c r="D157" s="85">
        <v>7059</v>
      </c>
      <c r="E157" s="85">
        <v>6741</v>
      </c>
    </row>
    <row r="158" spans="1:5">
      <c r="A158" s="149">
        <v>2138</v>
      </c>
      <c r="B158" s="58">
        <v>412200</v>
      </c>
      <c r="C158" s="59" t="s">
        <v>19</v>
      </c>
      <c r="D158" s="85">
        <v>2699</v>
      </c>
      <c r="E158" s="85">
        <v>2909</v>
      </c>
    </row>
    <row r="159" spans="1:5">
      <c r="A159" s="149">
        <v>2139</v>
      </c>
      <c r="B159" s="58">
        <v>412300</v>
      </c>
      <c r="C159" s="59" t="s">
        <v>20</v>
      </c>
      <c r="D159" s="85">
        <v>427</v>
      </c>
      <c r="E159" s="85">
        <v>405</v>
      </c>
    </row>
    <row r="160" spans="1:5" s="56" customFormat="1">
      <c r="A160" s="54">
        <v>2140</v>
      </c>
      <c r="B160" s="54">
        <v>413000</v>
      </c>
      <c r="C160" s="74" t="s">
        <v>1256</v>
      </c>
      <c r="D160" s="146">
        <f>D161</f>
        <v>127</v>
      </c>
      <c r="E160" s="146">
        <f>E161</f>
        <v>123</v>
      </c>
    </row>
    <row r="161" spans="1:5">
      <c r="A161" s="149">
        <v>2141</v>
      </c>
      <c r="B161" s="58">
        <v>413100</v>
      </c>
      <c r="C161" s="59" t="s">
        <v>21</v>
      </c>
      <c r="D161" s="85">
        <v>127</v>
      </c>
      <c r="E161" s="85">
        <v>123</v>
      </c>
    </row>
    <row r="162" spans="1:5" s="56" customFormat="1">
      <c r="A162" s="54">
        <v>2142</v>
      </c>
      <c r="B162" s="54">
        <v>414000</v>
      </c>
      <c r="C162" s="74" t="s">
        <v>1257</v>
      </c>
      <c r="D162" s="146">
        <f>SUM(D163:D166)</f>
        <v>310</v>
      </c>
      <c r="E162" s="146">
        <f>SUM(E163:E166)</f>
        <v>607</v>
      </c>
    </row>
    <row r="163" spans="1:5">
      <c r="A163" s="149">
        <v>2143</v>
      </c>
      <c r="B163" s="58">
        <v>414100</v>
      </c>
      <c r="C163" s="59" t="s">
        <v>580</v>
      </c>
      <c r="D163" s="85">
        <v>170</v>
      </c>
      <c r="E163" s="85">
        <v>161</v>
      </c>
    </row>
    <row r="164" spans="1:5">
      <c r="A164" s="149">
        <v>2144</v>
      </c>
      <c r="B164" s="58">
        <v>414200</v>
      </c>
      <c r="C164" s="59" t="s">
        <v>11</v>
      </c>
      <c r="D164" s="85"/>
      <c r="E164" s="85"/>
    </row>
    <row r="165" spans="1:5">
      <c r="A165" s="149">
        <v>2145</v>
      </c>
      <c r="B165" s="58">
        <v>414300</v>
      </c>
      <c r="C165" s="59" t="s">
        <v>12</v>
      </c>
      <c r="D165" s="85">
        <v>100</v>
      </c>
      <c r="E165" s="85">
        <v>406</v>
      </c>
    </row>
    <row r="166" spans="1:5" ht="24">
      <c r="A166" s="149">
        <v>2146</v>
      </c>
      <c r="B166" s="58">
        <v>414400</v>
      </c>
      <c r="C166" s="59" t="s">
        <v>973</v>
      </c>
      <c r="D166" s="85">
        <v>40</v>
      </c>
      <c r="E166" s="85">
        <v>40</v>
      </c>
    </row>
    <row r="167" spans="1:5" s="56" customFormat="1">
      <c r="A167" s="54">
        <v>2147</v>
      </c>
      <c r="B167" s="54">
        <v>415000</v>
      </c>
      <c r="C167" s="74" t="s">
        <v>1258</v>
      </c>
      <c r="D167" s="146">
        <f>D168</f>
        <v>4256</v>
      </c>
      <c r="E167" s="146">
        <f>E168</f>
        <v>4961</v>
      </c>
    </row>
    <row r="168" spans="1:5">
      <c r="A168" s="149">
        <v>2148</v>
      </c>
      <c r="B168" s="58">
        <v>415100</v>
      </c>
      <c r="C168" s="59" t="s">
        <v>974</v>
      </c>
      <c r="D168" s="85">
        <v>4256</v>
      </c>
      <c r="E168" s="85">
        <v>4961</v>
      </c>
    </row>
    <row r="169" spans="1:5" s="56" customFormat="1" ht="24">
      <c r="A169" s="54">
        <v>2149</v>
      </c>
      <c r="B169" s="54">
        <v>416000</v>
      </c>
      <c r="C169" s="74" t="s">
        <v>1259</v>
      </c>
      <c r="D169" s="146">
        <f>D170</f>
        <v>442</v>
      </c>
      <c r="E169" s="146">
        <f>E170</f>
        <v>575</v>
      </c>
    </row>
    <row r="170" spans="1:5">
      <c r="A170" s="149">
        <v>2150</v>
      </c>
      <c r="B170" s="58">
        <v>416100</v>
      </c>
      <c r="C170" s="59" t="s">
        <v>975</v>
      </c>
      <c r="D170" s="85">
        <v>442</v>
      </c>
      <c r="E170" s="85">
        <v>575</v>
      </c>
    </row>
    <row r="171" spans="1:5" s="56" customFormat="1">
      <c r="A171" s="54">
        <v>2151</v>
      </c>
      <c r="B171" s="54">
        <v>417000</v>
      </c>
      <c r="C171" s="74" t="s">
        <v>1260</v>
      </c>
      <c r="D171" s="146">
        <f>D172</f>
        <v>0</v>
      </c>
      <c r="E171" s="146">
        <f>E172</f>
        <v>0</v>
      </c>
    </row>
    <row r="172" spans="1:5">
      <c r="A172" s="149">
        <v>2152</v>
      </c>
      <c r="B172" s="58">
        <v>417100</v>
      </c>
      <c r="C172" s="59" t="s">
        <v>14</v>
      </c>
      <c r="D172" s="85"/>
      <c r="E172" s="85"/>
    </row>
    <row r="173" spans="1:5" s="56" customFormat="1">
      <c r="A173" s="54">
        <v>2153</v>
      </c>
      <c r="B173" s="54">
        <v>418000</v>
      </c>
      <c r="C173" s="74" t="s">
        <v>1261</v>
      </c>
      <c r="D173" s="146">
        <f>D174</f>
        <v>0</v>
      </c>
      <c r="E173" s="146">
        <f>E174</f>
        <v>0</v>
      </c>
    </row>
    <row r="174" spans="1:5">
      <c r="A174" s="149">
        <v>2154</v>
      </c>
      <c r="B174" s="58">
        <v>418100</v>
      </c>
      <c r="C174" s="59" t="s">
        <v>13</v>
      </c>
      <c r="D174" s="85"/>
      <c r="E174" s="85"/>
    </row>
    <row r="175" spans="1:5" s="56" customFormat="1" ht="24">
      <c r="A175" s="54">
        <v>2155</v>
      </c>
      <c r="B175" s="54">
        <v>420000</v>
      </c>
      <c r="C175" s="74" t="s">
        <v>1262</v>
      </c>
      <c r="D175" s="146">
        <f>D176+D184+D190+D199+D207+D210</f>
        <v>26756</v>
      </c>
      <c r="E175" s="146">
        <f>E176+E184+E190+E199+E207+E210</f>
        <v>25903</v>
      </c>
    </row>
    <row r="176" spans="1:5" s="56" customFormat="1">
      <c r="A176" s="64">
        <v>2156</v>
      </c>
      <c r="B176" s="54">
        <v>421000</v>
      </c>
      <c r="C176" s="74" t="s">
        <v>1263</v>
      </c>
      <c r="D176" s="146">
        <f>SUM(D177:D183)</f>
        <v>4110</v>
      </c>
      <c r="E176" s="146">
        <f>SUM(E177:E183)</f>
        <v>3621</v>
      </c>
    </row>
    <row r="177" spans="1:5">
      <c r="A177" s="149">
        <v>2157</v>
      </c>
      <c r="B177" s="58">
        <v>421100</v>
      </c>
      <c r="C177" s="59" t="s">
        <v>15</v>
      </c>
      <c r="D177" s="85">
        <v>188</v>
      </c>
      <c r="E177" s="85">
        <v>186</v>
      </c>
    </row>
    <row r="178" spans="1:5">
      <c r="A178" s="149">
        <v>2158</v>
      </c>
      <c r="B178" s="58">
        <v>421200</v>
      </c>
      <c r="C178" s="59" t="s">
        <v>16</v>
      </c>
      <c r="D178" s="85">
        <v>1794</v>
      </c>
      <c r="E178" s="85">
        <v>1605</v>
      </c>
    </row>
    <row r="179" spans="1:5">
      <c r="A179" s="149">
        <v>2159</v>
      </c>
      <c r="B179" s="58">
        <v>421300</v>
      </c>
      <c r="C179" s="59" t="s">
        <v>17</v>
      </c>
      <c r="D179" s="85">
        <v>439</v>
      </c>
      <c r="E179" s="85">
        <v>393</v>
      </c>
    </row>
    <row r="180" spans="1:5">
      <c r="A180" s="149">
        <v>2160</v>
      </c>
      <c r="B180" s="58">
        <v>421400</v>
      </c>
      <c r="C180" s="59" t="s">
        <v>93</v>
      </c>
      <c r="D180" s="85">
        <v>976</v>
      </c>
      <c r="E180" s="85">
        <v>913</v>
      </c>
    </row>
    <row r="181" spans="1:5">
      <c r="A181" s="149">
        <v>2161</v>
      </c>
      <c r="B181" s="58">
        <v>421500</v>
      </c>
      <c r="C181" s="59" t="s">
        <v>94</v>
      </c>
      <c r="D181" s="85">
        <v>394</v>
      </c>
      <c r="E181" s="85">
        <v>377</v>
      </c>
    </row>
    <row r="182" spans="1:5">
      <c r="A182" s="149">
        <v>2162</v>
      </c>
      <c r="B182" s="58">
        <v>421600</v>
      </c>
      <c r="C182" s="59" t="s">
        <v>95</v>
      </c>
      <c r="D182" s="85">
        <v>54</v>
      </c>
      <c r="E182" s="85"/>
    </row>
    <row r="183" spans="1:5">
      <c r="A183" s="149">
        <v>2163</v>
      </c>
      <c r="B183" s="58">
        <v>421900</v>
      </c>
      <c r="C183" s="59" t="s">
        <v>921</v>
      </c>
      <c r="D183" s="85">
        <v>265</v>
      </c>
      <c r="E183" s="85">
        <v>147</v>
      </c>
    </row>
    <row r="184" spans="1:5" s="56" customFormat="1">
      <c r="A184" s="64">
        <v>2164</v>
      </c>
      <c r="B184" s="54">
        <v>422000</v>
      </c>
      <c r="C184" s="74" t="s">
        <v>1264</v>
      </c>
      <c r="D184" s="146">
        <f>SUM(D185:D189)</f>
        <v>779</v>
      </c>
      <c r="E184" s="146">
        <f>SUM(E185:E189)</f>
        <v>803</v>
      </c>
    </row>
    <row r="185" spans="1:5">
      <c r="A185" s="149">
        <v>2165</v>
      </c>
      <c r="B185" s="58">
        <v>422100</v>
      </c>
      <c r="C185" s="59" t="s">
        <v>9</v>
      </c>
      <c r="D185" s="85">
        <v>779</v>
      </c>
      <c r="E185" s="85">
        <v>803</v>
      </c>
    </row>
    <row r="186" spans="1:5">
      <c r="A186" s="149">
        <v>2166</v>
      </c>
      <c r="B186" s="58">
        <v>422200</v>
      </c>
      <c r="C186" s="59" t="s">
        <v>473</v>
      </c>
      <c r="D186" s="85"/>
      <c r="E186" s="85"/>
    </row>
    <row r="187" spans="1:5">
      <c r="A187" s="149">
        <v>2167</v>
      </c>
      <c r="B187" s="58">
        <v>422300</v>
      </c>
      <c r="C187" s="59" t="s">
        <v>474</v>
      </c>
      <c r="D187" s="85"/>
      <c r="E187" s="85"/>
    </row>
    <row r="188" spans="1:5">
      <c r="A188" s="149">
        <v>2168</v>
      </c>
      <c r="B188" s="58">
        <v>422400</v>
      </c>
      <c r="C188" s="59" t="s">
        <v>976</v>
      </c>
      <c r="D188" s="85"/>
      <c r="E188" s="85"/>
    </row>
    <row r="189" spans="1:5">
      <c r="A189" s="149">
        <v>2169</v>
      </c>
      <c r="B189" s="58">
        <v>422900</v>
      </c>
      <c r="C189" s="59" t="s">
        <v>475</v>
      </c>
      <c r="D189" s="85"/>
      <c r="E189" s="85"/>
    </row>
    <row r="190" spans="1:5" s="56" customFormat="1">
      <c r="A190" s="64">
        <v>2170</v>
      </c>
      <c r="B190" s="54">
        <v>423000</v>
      </c>
      <c r="C190" s="74" t="s">
        <v>1265</v>
      </c>
      <c r="D190" s="146">
        <f>SUM(D191:D198)</f>
        <v>4279</v>
      </c>
      <c r="E190" s="146">
        <f>SUM(E191:E198)</f>
        <v>3484</v>
      </c>
    </row>
    <row r="191" spans="1:5">
      <c r="A191" s="149">
        <v>2171</v>
      </c>
      <c r="B191" s="58">
        <v>423100</v>
      </c>
      <c r="C191" s="59" t="s">
        <v>476</v>
      </c>
      <c r="D191" s="85">
        <v>8</v>
      </c>
      <c r="E191" s="85">
        <v>16</v>
      </c>
    </row>
    <row r="192" spans="1:5">
      <c r="A192" s="149">
        <v>2172</v>
      </c>
      <c r="B192" s="58">
        <v>423200</v>
      </c>
      <c r="C192" s="59" t="s">
        <v>477</v>
      </c>
      <c r="D192" s="85">
        <v>127</v>
      </c>
      <c r="E192" s="85">
        <v>163</v>
      </c>
    </row>
    <row r="193" spans="1:5">
      <c r="A193" s="149">
        <v>2173</v>
      </c>
      <c r="B193" s="58">
        <v>423300</v>
      </c>
      <c r="C193" s="59" t="s">
        <v>478</v>
      </c>
      <c r="D193" s="85">
        <v>233</v>
      </c>
      <c r="E193" s="85">
        <v>312</v>
      </c>
    </row>
    <row r="194" spans="1:5">
      <c r="A194" s="149">
        <v>2174</v>
      </c>
      <c r="B194" s="58">
        <v>423400</v>
      </c>
      <c r="C194" s="59" t="s">
        <v>1017</v>
      </c>
      <c r="D194" s="85">
        <v>35</v>
      </c>
      <c r="E194" s="85">
        <v>26</v>
      </c>
    </row>
    <row r="195" spans="1:5">
      <c r="A195" s="149">
        <v>2175</v>
      </c>
      <c r="B195" s="58">
        <v>423500</v>
      </c>
      <c r="C195" s="59" t="s">
        <v>523</v>
      </c>
      <c r="D195" s="85">
        <v>1597</v>
      </c>
      <c r="E195" s="85">
        <v>1695</v>
      </c>
    </row>
    <row r="196" spans="1:5">
      <c r="A196" s="149">
        <v>2176</v>
      </c>
      <c r="B196" s="58">
        <v>423600</v>
      </c>
      <c r="C196" s="59" t="s">
        <v>1035</v>
      </c>
      <c r="D196" s="85">
        <v>245</v>
      </c>
      <c r="E196" s="85">
        <v>348</v>
      </c>
    </row>
    <row r="197" spans="1:5">
      <c r="A197" s="149">
        <v>2177</v>
      </c>
      <c r="B197" s="58">
        <v>423700</v>
      </c>
      <c r="C197" s="59" t="s">
        <v>1036</v>
      </c>
      <c r="D197" s="85">
        <v>299</v>
      </c>
      <c r="E197" s="85">
        <v>225</v>
      </c>
    </row>
    <row r="198" spans="1:5">
      <c r="A198" s="149">
        <v>2178</v>
      </c>
      <c r="B198" s="58">
        <v>423900</v>
      </c>
      <c r="C198" s="59" t="s">
        <v>1037</v>
      </c>
      <c r="D198" s="85">
        <v>1735</v>
      </c>
      <c r="E198" s="85">
        <v>699</v>
      </c>
    </row>
    <row r="199" spans="1:5" s="56" customFormat="1">
      <c r="A199" s="64">
        <v>2179</v>
      </c>
      <c r="B199" s="54">
        <v>424000</v>
      </c>
      <c r="C199" s="74" t="s">
        <v>1266</v>
      </c>
      <c r="D199" s="146">
        <f>SUM(D200:D206)</f>
        <v>781</v>
      </c>
      <c r="E199" s="146">
        <f>SUM(E200:E206)</f>
        <v>411</v>
      </c>
    </row>
    <row r="200" spans="1:5">
      <c r="A200" s="149">
        <v>2180</v>
      </c>
      <c r="B200" s="58">
        <v>424100</v>
      </c>
      <c r="C200" s="59" t="s">
        <v>1038</v>
      </c>
      <c r="D200" s="85"/>
      <c r="E200" s="85"/>
    </row>
    <row r="201" spans="1:5">
      <c r="A201" s="149">
        <v>2181</v>
      </c>
      <c r="B201" s="58">
        <v>424200</v>
      </c>
      <c r="C201" s="59" t="s">
        <v>1039</v>
      </c>
      <c r="D201" s="85"/>
      <c r="E201" s="85"/>
    </row>
    <row r="202" spans="1:5">
      <c r="A202" s="149">
        <v>2182</v>
      </c>
      <c r="B202" s="58">
        <v>424300</v>
      </c>
      <c r="C202" s="59" t="s">
        <v>1040</v>
      </c>
      <c r="D202" s="85">
        <v>781</v>
      </c>
      <c r="E202" s="85">
        <v>411</v>
      </c>
    </row>
    <row r="203" spans="1:5">
      <c r="A203" s="149">
        <v>2183</v>
      </c>
      <c r="B203" s="58">
        <v>424400</v>
      </c>
      <c r="C203" s="59" t="s">
        <v>820</v>
      </c>
      <c r="D203" s="85"/>
      <c r="E203" s="85"/>
    </row>
    <row r="204" spans="1:5">
      <c r="A204" s="149">
        <v>2184</v>
      </c>
      <c r="B204" s="58">
        <v>424500</v>
      </c>
      <c r="C204" s="59" t="s">
        <v>821</v>
      </c>
      <c r="D204" s="85"/>
      <c r="E204" s="85"/>
    </row>
    <row r="205" spans="1:5">
      <c r="A205" s="149">
        <v>2185</v>
      </c>
      <c r="B205" s="58">
        <v>424600</v>
      </c>
      <c r="C205" s="59" t="s">
        <v>542</v>
      </c>
      <c r="D205" s="85"/>
      <c r="E205" s="85"/>
    </row>
    <row r="206" spans="1:5">
      <c r="A206" s="149">
        <v>2186</v>
      </c>
      <c r="B206" s="58">
        <v>424900</v>
      </c>
      <c r="C206" s="59" t="s">
        <v>543</v>
      </c>
      <c r="D206" s="85"/>
      <c r="E206" s="85"/>
    </row>
    <row r="207" spans="1:5" s="56" customFormat="1" ht="24">
      <c r="A207" s="64">
        <v>2187</v>
      </c>
      <c r="B207" s="54">
        <v>425000</v>
      </c>
      <c r="C207" s="74" t="s">
        <v>1267</v>
      </c>
      <c r="D207" s="146">
        <f>D208+D209</f>
        <v>1425</v>
      </c>
      <c r="E207" s="146">
        <f>E208+E209</f>
        <v>2681</v>
      </c>
    </row>
    <row r="208" spans="1:5">
      <c r="A208" s="149">
        <v>2188</v>
      </c>
      <c r="B208" s="58">
        <v>425100</v>
      </c>
      <c r="C208" s="59" t="s">
        <v>141</v>
      </c>
      <c r="D208" s="85">
        <v>106</v>
      </c>
      <c r="E208" s="85">
        <v>1023</v>
      </c>
    </row>
    <row r="209" spans="1:5">
      <c r="A209" s="149">
        <v>2189</v>
      </c>
      <c r="B209" s="58">
        <v>425200</v>
      </c>
      <c r="C209" s="59" t="s">
        <v>142</v>
      </c>
      <c r="D209" s="85">
        <v>1319</v>
      </c>
      <c r="E209" s="85">
        <v>1658</v>
      </c>
    </row>
    <row r="210" spans="1:5" s="56" customFormat="1">
      <c r="A210" s="64">
        <v>2190</v>
      </c>
      <c r="B210" s="54">
        <v>426000</v>
      </c>
      <c r="C210" s="74" t="s">
        <v>1268</v>
      </c>
      <c r="D210" s="146">
        <f>SUM(D211:D219)</f>
        <v>15382</v>
      </c>
      <c r="E210" s="146">
        <f>SUM(E211:E219)</f>
        <v>14903</v>
      </c>
    </row>
    <row r="211" spans="1:5">
      <c r="A211" s="149">
        <v>2191</v>
      </c>
      <c r="B211" s="58">
        <v>426100</v>
      </c>
      <c r="C211" s="59" t="s">
        <v>143</v>
      </c>
      <c r="D211" s="85">
        <v>906</v>
      </c>
      <c r="E211" s="85">
        <v>611</v>
      </c>
    </row>
    <row r="212" spans="1:5">
      <c r="A212" s="149">
        <v>2192</v>
      </c>
      <c r="B212" s="58">
        <v>426200</v>
      </c>
      <c r="C212" s="59" t="s">
        <v>144</v>
      </c>
      <c r="D212" s="85"/>
      <c r="E212" s="85"/>
    </row>
    <row r="213" spans="1:5">
      <c r="A213" s="149">
        <v>2193</v>
      </c>
      <c r="B213" s="58">
        <v>426300</v>
      </c>
      <c r="C213" s="59" t="s">
        <v>145</v>
      </c>
      <c r="D213" s="85">
        <v>172</v>
      </c>
      <c r="E213" s="85">
        <v>188</v>
      </c>
    </row>
    <row r="214" spans="1:5">
      <c r="A214" s="149">
        <v>2194</v>
      </c>
      <c r="B214" s="58">
        <v>426400</v>
      </c>
      <c r="C214" s="59" t="s">
        <v>146</v>
      </c>
      <c r="D214" s="85">
        <v>1526</v>
      </c>
      <c r="E214" s="85">
        <v>1488</v>
      </c>
    </row>
    <row r="215" spans="1:5">
      <c r="A215" s="149">
        <v>2195</v>
      </c>
      <c r="B215" s="58">
        <v>426500</v>
      </c>
      <c r="C215" s="59" t="s">
        <v>843</v>
      </c>
      <c r="D215" s="85"/>
      <c r="E215" s="85"/>
    </row>
    <row r="216" spans="1:5">
      <c r="A216" s="149">
        <v>2196</v>
      </c>
      <c r="B216" s="58">
        <v>426600</v>
      </c>
      <c r="C216" s="59" t="s">
        <v>844</v>
      </c>
      <c r="D216" s="85"/>
      <c r="E216" s="85"/>
    </row>
    <row r="217" spans="1:5">
      <c r="A217" s="149">
        <v>2197</v>
      </c>
      <c r="B217" s="58">
        <v>426700</v>
      </c>
      <c r="C217" s="59" t="s">
        <v>845</v>
      </c>
      <c r="D217" s="85">
        <v>12259</v>
      </c>
      <c r="E217" s="85">
        <v>11872</v>
      </c>
    </row>
    <row r="218" spans="1:5">
      <c r="A218" s="149">
        <v>2198</v>
      </c>
      <c r="B218" s="58">
        <v>426800</v>
      </c>
      <c r="C218" s="59" t="s">
        <v>564</v>
      </c>
      <c r="D218" s="85">
        <v>168</v>
      </c>
      <c r="E218" s="85">
        <v>341</v>
      </c>
    </row>
    <row r="219" spans="1:5">
      <c r="A219" s="149">
        <v>2199</v>
      </c>
      <c r="B219" s="58">
        <v>426900</v>
      </c>
      <c r="C219" s="59" t="s">
        <v>846</v>
      </c>
      <c r="D219" s="85">
        <v>351</v>
      </c>
      <c r="E219" s="85">
        <v>403</v>
      </c>
    </row>
    <row r="220" spans="1:5" s="56" customFormat="1" ht="24">
      <c r="A220" s="64">
        <v>2200</v>
      </c>
      <c r="B220" s="54">
        <v>430000</v>
      </c>
      <c r="C220" s="74" t="s">
        <v>1269</v>
      </c>
      <c r="D220" s="146">
        <f>D221+D225+D227+D229+D233</f>
        <v>1619</v>
      </c>
      <c r="E220" s="146">
        <f>E221+E225+E227+E229+E233</f>
        <v>2039</v>
      </c>
    </row>
    <row r="221" spans="1:5" s="56" customFormat="1" ht="24">
      <c r="A221" s="64">
        <v>2201</v>
      </c>
      <c r="B221" s="54">
        <v>431000</v>
      </c>
      <c r="C221" s="150" t="s">
        <v>1270</v>
      </c>
      <c r="D221" s="146">
        <f>SUM(D222:D224)</f>
        <v>1607</v>
      </c>
      <c r="E221" s="146">
        <f>SUM(E222:E224)</f>
        <v>2013</v>
      </c>
    </row>
    <row r="222" spans="1:5">
      <c r="A222" s="149">
        <v>2202</v>
      </c>
      <c r="B222" s="62">
        <v>431100</v>
      </c>
      <c r="C222" s="89" t="s">
        <v>1018</v>
      </c>
      <c r="D222" s="86">
        <v>130</v>
      </c>
      <c r="E222" s="85">
        <v>158</v>
      </c>
    </row>
    <row r="223" spans="1:5">
      <c r="A223" s="149">
        <v>2203</v>
      </c>
      <c r="B223" s="62">
        <v>431200</v>
      </c>
      <c r="C223" s="89" t="s">
        <v>1019</v>
      </c>
      <c r="D223" s="86">
        <v>1477</v>
      </c>
      <c r="E223" s="85">
        <v>1855</v>
      </c>
    </row>
    <row r="224" spans="1:5">
      <c r="A224" s="149">
        <v>2204</v>
      </c>
      <c r="B224" s="151">
        <v>431300</v>
      </c>
      <c r="C224" s="152" t="s">
        <v>1020</v>
      </c>
      <c r="D224" s="86"/>
      <c r="E224" s="85"/>
    </row>
    <row r="225" spans="1:5" s="56" customFormat="1">
      <c r="A225" s="64">
        <v>2205</v>
      </c>
      <c r="B225" s="153">
        <v>432000</v>
      </c>
      <c r="C225" s="81" t="s">
        <v>1271</v>
      </c>
      <c r="D225" s="148">
        <f>D226</f>
        <v>3</v>
      </c>
      <c r="E225" s="148">
        <f>E226</f>
        <v>5</v>
      </c>
    </row>
    <row r="226" spans="1:5">
      <c r="A226" s="149">
        <v>2206</v>
      </c>
      <c r="B226" s="154">
        <v>432100</v>
      </c>
      <c r="C226" s="89" t="s">
        <v>1272</v>
      </c>
      <c r="D226" s="86">
        <v>3</v>
      </c>
      <c r="E226" s="85">
        <v>5</v>
      </c>
    </row>
    <row r="227" spans="1:5" s="56" customFormat="1">
      <c r="A227" s="64">
        <v>2207</v>
      </c>
      <c r="B227" s="109">
        <v>433000</v>
      </c>
      <c r="C227" s="72" t="s">
        <v>1273</v>
      </c>
      <c r="D227" s="146">
        <f>D228</f>
        <v>0</v>
      </c>
      <c r="E227" s="146">
        <f>E228</f>
        <v>0</v>
      </c>
    </row>
    <row r="228" spans="1:5">
      <c r="A228" s="149">
        <v>2208</v>
      </c>
      <c r="B228" s="58">
        <v>433100</v>
      </c>
      <c r="C228" s="59" t="s">
        <v>1022</v>
      </c>
      <c r="D228" s="85"/>
      <c r="E228" s="85"/>
    </row>
    <row r="229" spans="1:5" s="56" customFormat="1">
      <c r="A229" s="64">
        <v>2209</v>
      </c>
      <c r="B229" s="54">
        <v>434000</v>
      </c>
      <c r="C229" s="74" t="s">
        <v>1274</v>
      </c>
      <c r="D229" s="146">
        <f>SUM(D230:D232)</f>
        <v>0</v>
      </c>
      <c r="E229" s="146">
        <f>SUM(E230:E232)</f>
        <v>0</v>
      </c>
    </row>
    <row r="230" spans="1:5">
      <c r="A230" s="149">
        <v>2210</v>
      </c>
      <c r="B230" s="58">
        <v>434100</v>
      </c>
      <c r="C230" s="59" t="s">
        <v>1275</v>
      </c>
      <c r="D230" s="85"/>
      <c r="E230" s="85"/>
    </row>
    <row r="231" spans="1:5">
      <c r="A231" s="149">
        <v>2211</v>
      </c>
      <c r="B231" s="58">
        <v>434200</v>
      </c>
      <c r="C231" s="59" t="s">
        <v>1024</v>
      </c>
      <c r="D231" s="85"/>
      <c r="E231" s="85"/>
    </row>
    <row r="232" spans="1:5">
      <c r="A232" s="149">
        <v>2212</v>
      </c>
      <c r="B232" s="155">
        <v>434300</v>
      </c>
      <c r="C232" s="156" t="s">
        <v>1025</v>
      </c>
      <c r="D232" s="85"/>
      <c r="E232" s="85"/>
    </row>
    <row r="233" spans="1:5" s="56" customFormat="1">
      <c r="A233" s="63">
        <v>2213</v>
      </c>
      <c r="B233" s="153">
        <v>435000</v>
      </c>
      <c r="C233" s="81" t="s">
        <v>1276</v>
      </c>
      <c r="D233" s="148">
        <f>D234</f>
        <v>9</v>
      </c>
      <c r="E233" s="148">
        <f>E234</f>
        <v>21</v>
      </c>
    </row>
    <row r="234" spans="1:5">
      <c r="A234" s="75">
        <v>2214</v>
      </c>
      <c r="B234" s="154">
        <v>435100</v>
      </c>
      <c r="C234" s="89" t="s">
        <v>1026</v>
      </c>
      <c r="D234" s="86">
        <v>9</v>
      </c>
      <c r="E234" s="85">
        <v>21</v>
      </c>
    </row>
    <row r="235" spans="1:5" s="56" customFormat="1" ht="24">
      <c r="A235" s="64">
        <v>2215</v>
      </c>
      <c r="B235" s="109">
        <v>440000</v>
      </c>
      <c r="C235" s="72" t="s">
        <v>1277</v>
      </c>
      <c r="D235" s="146">
        <f>D236+D246+D253+D255</f>
        <v>5</v>
      </c>
      <c r="E235" s="146">
        <f>E236+E246+E253+E255</f>
        <v>0</v>
      </c>
    </row>
    <row r="236" spans="1:5" s="56" customFormat="1">
      <c r="A236" s="64">
        <v>2216</v>
      </c>
      <c r="B236" s="54">
        <v>441000</v>
      </c>
      <c r="C236" s="74" t="s">
        <v>1278</v>
      </c>
      <c r="D236" s="146">
        <f>SUM(D237:D245)</f>
        <v>5</v>
      </c>
      <c r="E236" s="146">
        <f>SUM(E237:E245)</f>
        <v>0</v>
      </c>
    </row>
    <row r="237" spans="1:5">
      <c r="A237" s="149">
        <v>2217</v>
      </c>
      <c r="B237" s="58">
        <v>441100</v>
      </c>
      <c r="C237" s="59" t="s">
        <v>499</v>
      </c>
      <c r="D237" s="85"/>
      <c r="E237" s="85"/>
    </row>
    <row r="238" spans="1:5">
      <c r="A238" s="149">
        <v>2218</v>
      </c>
      <c r="B238" s="58">
        <v>441200</v>
      </c>
      <c r="C238" s="59" t="s">
        <v>500</v>
      </c>
      <c r="D238" s="85"/>
      <c r="E238" s="85"/>
    </row>
    <row r="239" spans="1:5">
      <c r="A239" s="149">
        <v>2219</v>
      </c>
      <c r="B239" s="58">
        <v>441300</v>
      </c>
      <c r="C239" s="59" t="s">
        <v>501</v>
      </c>
      <c r="D239" s="85"/>
      <c r="E239" s="85"/>
    </row>
    <row r="240" spans="1:5">
      <c r="A240" s="149">
        <v>2220</v>
      </c>
      <c r="B240" s="58">
        <v>441400</v>
      </c>
      <c r="C240" s="59" t="s">
        <v>502</v>
      </c>
      <c r="D240" s="85"/>
      <c r="E240" s="85"/>
    </row>
    <row r="241" spans="1:5">
      <c r="A241" s="149">
        <v>2221</v>
      </c>
      <c r="B241" s="58">
        <v>441500</v>
      </c>
      <c r="C241" s="59" t="s">
        <v>503</v>
      </c>
      <c r="D241" s="85">
        <v>5</v>
      </c>
      <c r="E241" s="85"/>
    </row>
    <row r="242" spans="1:5">
      <c r="A242" s="149">
        <v>2222</v>
      </c>
      <c r="B242" s="58">
        <v>441600</v>
      </c>
      <c r="C242" s="59" t="s">
        <v>647</v>
      </c>
      <c r="D242" s="85"/>
      <c r="E242" s="85"/>
    </row>
    <row r="243" spans="1:5">
      <c r="A243" s="149">
        <v>2223</v>
      </c>
      <c r="B243" s="58">
        <v>441700</v>
      </c>
      <c r="C243" s="59" t="s">
        <v>246</v>
      </c>
      <c r="D243" s="85"/>
      <c r="E243" s="85"/>
    </row>
    <row r="244" spans="1:5">
      <c r="A244" s="149">
        <v>2224</v>
      </c>
      <c r="B244" s="58">
        <v>441800</v>
      </c>
      <c r="C244" s="59" t="s">
        <v>247</v>
      </c>
      <c r="D244" s="85"/>
      <c r="E244" s="85"/>
    </row>
    <row r="245" spans="1:5">
      <c r="A245" s="149">
        <v>2225</v>
      </c>
      <c r="B245" s="58">
        <v>441900</v>
      </c>
      <c r="C245" s="59" t="s">
        <v>169</v>
      </c>
      <c r="D245" s="85"/>
      <c r="E245" s="85"/>
    </row>
    <row r="246" spans="1:5" s="56" customFormat="1">
      <c r="A246" s="64">
        <v>2226</v>
      </c>
      <c r="B246" s="54">
        <v>442000</v>
      </c>
      <c r="C246" s="74" t="s">
        <v>1279</v>
      </c>
      <c r="D246" s="146">
        <f>SUM(D247:D252)</f>
        <v>0</v>
      </c>
      <c r="E246" s="146">
        <f>SUM(E247:E252)</f>
        <v>0</v>
      </c>
    </row>
    <row r="247" spans="1:5" ht="24">
      <c r="A247" s="149">
        <v>2227</v>
      </c>
      <c r="B247" s="58">
        <v>442100</v>
      </c>
      <c r="C247" s="59" t="s">
        <v>1280</v>
      </c>
      <c r="D247" s="85"/>
      <c r="E247" s="85"/>
    </row>
    <row r="248" spans="1:5">
      <c r="A248" s="149">
        <v>2228</v>
      </c>
      <c r="B248" s="58">
        <v>442200</v>
      </c>
      <c r="C248" s="59" t="s">
        <v>248</v>
      </c>
      <c r="D248" s="85"/>
      <c r="E248" s="85"/>
    </row>
    <row r="249" spans="1:5">
      <c r="A249" s="149">
        <v>2229</v>
      </c>
      <c r="B249" s="58">
        <v>442300</v>
      </c>
      <c r="C249" s="59" t="s">
        <v>249</v>
      </c>
      <c r="D249" s="85"/>
      <c r="E249" s="85"/>
    </row>
    <row r="250" spans="1:5">
      <c r="A250" s="149">
        <v>2230</v>
      </c>
      <c r="B250" s="58">
        <v>442400</v>
      </c>
      <c r="C250" s="59" t="s">
        <v>250</v>
      </c>
      <c r="D250" s="85"/>
      <c r="E250" s="85"/>
    </row>
    <row r="251" spans="1:5">
      <c r="A251" s="149">
        <v>2231</v>
      </c>
      <c r="B251" s="58">
        <v>442500</v>
      </c>
      <c r="C251" s="59" t="s">
        <v>649</v>
      </c>
      <c r="D251" s="85"/>
      <c r="E251" s="85"/>
    </row>
    <row r="252" spans="1:5">
      <c r="A252" s="149">
        <v>2232</v>
      </c>
      <c r="B252" s="58">
        <v>442600</v>
      </c>
      <c r="C252" s="59" t="s">
        <v>650</v>
      </c>
      <c r="D252" s="85"/>
      <c r="E252" s="85"/>
    </row>
    <row r="253" spans="1:5" s="56" customFormat="1">
      <c r="A253" s="64">
        <v>2233</v>
      </c>
      <c r="B253" s="54">
        <v>443000</v>
      </c>
      <c r="C253" s="74" t="s">
        <v>1281</v>
      </c>
      <c r="D253" s="146">
        <f>D254</f>
        <v>0</v>
      </c>
      <c r="E253" s="146">
        <f>E254</f>
        <v>0</v>
      </c>
    </row>
    <row r="254" spans="1:5">
      <c r="A254" s="149">
        <v>2234</v>
      </c>
      <c r="B254" s="58">
        <v>443100</v>
      </c>
      <c r="C254" s="59" t="s">
        <v>1028</v>
      </c>
      <c r="D254" s="85"/>
      <c r="E254" s="85"/>
    </row>
    <row r="255" spans="1:5" s="56" customFormat="1">
      <c r="A255" s="64">
        <v>2235</v>
      </c>
      <c r="B255" s="54">
        <v>444000</v>
      </c>
      <c r="C255" s="74" t="s">
        <v>1282</v>
      </c>
      <c r="D255" s="146">
        <f>SUM(D256:D258)</f>
        <v>0</v>
      </c>
      <c r="E255" s="146">
        <f>SUM(E256:E258)</f>
        <v>0</v>
      </c>
    </row>
    <row r="256" spans="1:5">
      <c r="A256" s="149">
        <v>2236</v>
      </c>
      <c r="B256" s="58">
        <v>444100</v>
      </c>
      <c r="C256" s="59" t="s">
        <v>1053</v>
      </c>
      <c r="D256" s="85"/>
      <c r="E256" s="85"/>
    </row>
    <row r="257" spans="1:5">
      <c r="A257" s="149">
        <v>2237</v>
      </c>
      <c r="B257" s="58">
        <v>444200</v>
      </c>
      <c r="C257" s="59" t="s">
        <v>1054</v>
      </c>
      <c r="D257" s="85"/>
      <c r="E257" s="85"/>
    </row>
    <row r="258" spans="1:5">
      <c r="A258" s="149">
        <v>2238</v>
      </c>
      <c r="B258" s="58">
        <v>444300</v>
      </c>
      <c r="C258" s="59" t="s">
        <v>1283</v>
      </c>
      <c r="D258" s="85"/>
      <c r="E258" s="85"/>
    </row>
    <row r="259" spans="1:5" s="56" customFormat="1">
      <c r="A259" s="64">
        <v>2239</v>
      </c>
      <c r="B259" s="54">
        <v>450000</v>
      </c>
      <c r="C259" s="74" t="s">
        <v>1284</v>
      </c>
      <c r="D259" s="146">
        <f>D260+D263+D266+D269</f>
        <v>0</v>
      </c>
      <c r="E259" s="146">
        <f>E260+E263+E266+E269</f>
        <v>0</v>
      </c>
    </row>
    <row r="260" spans="1:5" s="56" customFormat="1" ht="24">
      <c r="A260" s="64">
        <v>2240</v>
      </c>
      <c r="B260" s="54">
        <v>451000</v>
      </c>
      <c r="C260" s="74" t="s">
        <v>1285</v>
      </c>
      <c r="D260" s="146">
        <f>D261+D262</f>
        <v>0</v>
      </c>
      <c r="E260" s="146">
        <f>E261+E262</f>
        <v>0</v>
      </c>
    </row>
    <row r="261" spans="1:5" ht="24">
      <c r="A261" s="149">
        <v>2241</v>
      </c>
      <c r="B261" s="58">
        <v>451100</v>
      </c>
      <c r="C261" s="59" t="s">
        <v>529</v>
      </c>
      <c r="D261" s="85"/>
      <c r="E261" s="85"/>
    </row>
    <row r="262" spans="1:5" ht="24">
      <c r="A262" s="149">
        <v>2242</v>
      </c>
      <c r="B262" s="58">
        <v>451200</v>
      </c>
      <c r="C262" s="59" t="s">
        <v>530</v>
      </c>
      <c r="D262" s="85"/>
      <c r="E262" s="85"/>
    </row>
    <row r="263" spans="1:5" s="56" customFormat="1" ht="24">
      <c r="A263" s="64">
        <v>2243</v>
      </c>
      <c r="B263" s="54">
        <v>452000</v>
      </c>
      <c r="C263" s="74" t="s">
        <v>1286</v>
      </c>
      <c r="D263" s="146">
        <f>D264+D265</f>
        <v>0</v>
      </c>
      <c r="E263" s="146">
        <f>E264+E265</f>
        <v>0</v>
      </c>
    </row>
    <row r="264" spans="1:5">
      <c r="A264" s="149">
        <v>2244</v>
      </c>
      <c r="B264" s="58">
        <v>452100</v>
      </c>
      <c r="C264" s="59" t="s">
        <v>531</v>
      </c>
      <c r="D264" s="85"/>
      <c r="E264" s="85"/>
    </row>
    <row r="265" spans="1:5">
      <c r="A265" s="149">
        <v>2245</v>
      </c>
      <c r="B265" s="58">
        <v>452200</v>
      </c>
      <c r="C265" s="59" t="s">
        <v>532</v>
      </c>
      <c r="D265" s="85"/>
      <c r="E265" s="85"/>
    </row>
    <row r="266" spans="1:5" s="56" customFormat="1" ht="24">
      <c r="A266" s="64">
        <v>2246</v>
      </c>
      <c r="B266" s="54">
        <v>453000</v>
      </c>
      <c r="C266" s="74" t="s">
        <v>1287</v>
      </c>
      <c r="D266" s="146">
        <f>D267+D268</f>
        <v>0</v>
      </c>
      <c r="E266" s="146">
        <f>E267+E268</f>
        <v>0</v>
      </c>
    </row>
    <row r="267" spans="1:5">
      <c r="A267" s="149">
        <v>2247</v>
      </c>
      <c r="B267" s="58">
        <v>453100</v>
      </c>
      <c r="C267" s="59" t="s">
        <v>533</v>
      </c>
      <c r="D267" s="85"/>
      <c r="E267" s="85"/>
    </row>
    <row r="268" spans="1:5">
      <c r="A268" s="149">
        <v>2248</v>
      </c>
      <c r="B268" s="58">
        <v>453200</v>
      </c>
      <c r="C268" s="59" t="s">
        <v>534</v>
      </c>
      <c r="D268" s="85"/>
      <c r="E268" s="85"/>
    </row>
    <row r="269" spans="1:5" s="56" customFormat="1">
      <c r="A269" s="64">
        <v>2249</v>
      </c>
      <c r="B269" s="54">
        <v>454000</v>
      </c>
      <c r="C269" s="74" t="s">
        <v>1288</v>
      </c>
      <c r="D269" s="146">
        <f>D270+D271</f>
        <v>0</v>
      </c>
      <c r="E269" s="146">
        <f>E270+E271</f>
        <v>0</v>
      </c>
    </row>
    <row r="270" spans="1:5">
      <c r="A270" s="149">
        <v>2250</v>
      </c>
      <c r="B270" s="58">
        <v>454100</v>
      </c>
      <c r="C270" s="59" t="s">
        <v>535</v>
      </c>
      <c r="D270" s="85"/>
      <c r="E270" s="85"/>
    </row>
    <row r="271" spans="1:5">
      <c r="A271" s="149">
        <v>2251</v>
      </c>
      <c r="B271" s="58">
        <v>454200</v>
      </c>
      <c r="C271" s="59" t="s">
        <v>536</v>
      </c>
      <c r="D271" s="85"/>
      <c r="E271" s="85"/>
    </row>
    <row r="272" spans="1:5" s="56" customFormat="1" ht="24">
      <c r="A272" s="64">
        <v>2252</v>
      </c>
      <c r="B272" s="54">
        <v>460000</v>
      </c>
      <c r="C272" s="74" t="s">
        <v>1289</v>
      </c>
      <c r="D272" s="146">
        <f>D273+D276+D279+D282+D285</f>
        <v>182</v>
      </c>
      <c r="E272" s="146">
        <f>E273+E276+E279+E282+E285</f>
        <v>0</v>
      </c>
    </row>
    <row r="273" spans="1:5" s="56" customFormat="1">
      <c r="A273" s="64">
        <v>2253</v>
      </c>
      <c r="B273" s="54">
        <v>461000</v>
      </c>
      <c r="C273" s="74" t="s">
        <v>1290</v>
      </c>
      <c r="D273" s="146">
        <f>D274+D275</f>
        <v>0</v>
      </c>
      <c r="E273" s="146">
        <f>E274+E275</f>
        <v>0</v>
      </c>
    </row>
    <row r="274" spans="1:5">
      <c r="A274" s="149">
        <v>2254</v>
      </c>
      <c r="B274" s="58">
        <v>461100</v>
      </c>
      <c r="C274" s="59" t="s">
        <v>537</v>
      </c>
      <c r="D274" s="85"/>
      <c r="E274" s="85"/>
    </row>
    <row r="275" spans="1:5">
      <c r="A275" s="149">
        <v>2255</v>
      </c>
      <c r="B275" s="58">
        <v>461200</v>
      </c>
      <c r="C275" s="59" t="s">
        <v>538</v>
      </c>
      <c r="D275" s="85"/>
      <c r="E275" s="85"/>
    </row>
    <row r="276" spans="1:5" s="56" customFormat="1" ht="24">
      <c r="A276" s="64">
        <v>2256</v>
      </c>
      <c r="B276" s="54">
        <v>462000</v>
      </c>
      <c r="C276" s="74" t="s">
        <v>1291</v>
      </c>
      <c r="D276" s="146">
        <f>D277+D278</f>
        <v>0</v>
      </c>
      <c r="E276" s="146">
        <f>E277+E278</f>
        <v>0</v>
      </c>
    </row>
    <row r="277" spans="1:5">
      <c r="A277" s="149">
        <v>2257</v>
      </c>
      <c r="B277" s="58">
        <v>462100</v>
      </c>
      <c r="C277" s="59" t="s">
        <v>1029</v>
      </c>
      <c r="D277" s="85"/>
      <c r="E277" s="85"/>
    </row>
    <row r="278" spans="1:5">
      <c r="A278" s="149">
        <v>2258</v>
      </c>
      <c r="B278" s="58">
        <v>462200</v>
      </c>
      <c r="C278" s="59" t="s">
        <v>779</v>
      </c>
      <c r="D278" s="85"/>
      <c r="E278" s="85"/>
    </row>
    <row r="279" spans="1:5" s="56" customFormat="1">
      <c r="A279" s="64">
        <v>2259</v>
      </c>
      <c r="B279" s="54">
        <v>463000</v>
      </c>
      <c r="C279" s="74" t="s">
        <v>1292</v>
      </c>
      <c r="D279" s="146">
        <f>D280+D281</f>
        <v>0</v>
      </c>
      <c r="E279" s="146">
        <f>E280+E281</f>
        <v>0</v>
      </c>
    </row>
    <row r="280" spans="1:5">
      <c r="A280" s="149">
        <v>2260</v>
      </c>
      <c r="B280" s="58">
        <v>463100</v>
      </c>
      <c r="C280" s="59" t="s">
        <v>479</v>
      </c>
      <c r="D280" s="85"/>
      <c r="E280" s="85"/>
    </row>
    <row r="281" spans="1:5">
      <c r="A281" s="149">
        <v>2261</v>
      </c>
      <c r="B281" s="58">
        <v>463200</v>
      </c>
      <c r="C281" s="59" t="s">
        <v>648</v>
      </c>
      <c r="D281" s="85"/>
      <c r="E281" s="85"/>
    </row>
    <row r="282" spans="1:5" s="56" customFormat="1" ht="24">
      <c r="A282" s="64">
        <v>2262</v>
      </c>
      <c r="B282" s="54">
        <v>464000</v>
      </c>
      <c r="C282" s="74" t="s">
        <v>1293</v>
      </c>
      <c r="D282" s="146">
        <f>D283+D284</f>
        <v>0</v>
      </c>
      <c r="E282" s="146">
        <f>E283+E284</f>
        <v>0</v>
      </c>
    </row>
    <row r="283" spans="1:5">
      <c r="A283" s="149">
        <v>2263</v>
      </c>
      <c r="B283" s="58">
        <v>464100</v>
      </c>
      <c r="C283" s="59" t="s">
        <v>86</v>
      </c>
      <c r="D283" s="85"/>
      <c r="E283" s="85"/>
    </row>
    <row r="284" spans="1:5" ht="24">
      <c r="A284" s="149">
        <v>2264</v>
      </c>
      <c r="B284" s="155">
        <v>464200</v>
      </c>
      <c r="C284" s="156" t="s">
        <v>87</v>
      </c>
      <c r="D284" s="85"/>
      <c r="E284" s="85"/>
    </row>
    <row r="285" spans="1:5" s="56" customFormat="1">
      <c r="A285" s="64">
        <v>2265</v>
      </c>
      <c r="B285" s="153">
        <v>465000</v>
      </c>
      <c r="C285" s="81" t="s">
        <v>1294</v>
      </c>
      <c r="D285" s="148">
        <f>D286+D287</f>
        <v>182</v>
      </c>
      <c r="E285" s="148">
        <f>E286+E287</f>
        <v>0</v>
      </c>
    </row>
    <row r="286" spans="1:5">
      <c r="A286" s="149">
        <v>2266</v>
      </c>
      <c r="B286" s="154">
        <v>465100</v>
      </c>
      <c r="C286" s="89" t="s">
        <v>88</v>
      </c>
      <c r="D286" s="86">
        <v>182</v>
      </c>
      <c r="E286" s="85"/>
    </row>
    <row r="287" spans="1:5">
      <c r="A287" s="149">
        <v>2267</v>
      </c>
      <c r="B287" s="154">
        <v>465200</v>
      </c>
      <c r="C287" s="152" t="s">
        <v>89</v>
      </c>
      <c r="D287" s="86"/>
      <c r="E287" s="85"/>
    </row>
    <row r="288" spans="1:5" s="56" customFormat="1" ht="24">
      <c r="A288" s="64">
        <v>2268</v>
      </c>
      <c r="B288" s="157">
        <v>470000</v>
      </c>
      <c r="C288" s="81" t="s">
        <v>1295</v>
      </c>
      <c r="D288" s="148">
        <f>D289+D293</f>
        <v>0</v>
      </c>
      <c r="E288" s="148">
        <f>E289+E293</f>
        <v>0</v>
      </c>
    </row>
    <row r="289" spans="1:5" s="56" customFormat="1" ht="36">
      <c r="A289" s="64">
        <v>2269</v>
      </c>
      <c r="B289" s="61">
        <v>471000</v>
      </c>
      <c r="C289" s="81" t="s">
        <v>1296</v>
      </c>
      <c r="D289" s="148">
        <f>SUM(D290:D292)</f>
        <v>0</v>
      </c>
      <c r="E289" s="146">
        <f>SUM(E290:E292)</f>
        <v>0</v>
      </c>
    </row>
    <row r="290" spans="1:5" ht="24">
      <c r="A290" s="149">
        <v>2270</v>
      </c>
      <c r="B290" s="58">
        <v>471100</v>
      </c>
      <c r="C290" s="158" t="s">
        <v>295</v>
      </c>
      <c r="D290" s="85"/>
      <c r="E290" s="85"/>
    </row>
    <row r="291" spans="1:5" ht="24">
      <c r="A291" s="149">
        <v>2271</v>
      </c>
      <c r="B291" s="58">
        <v>471200</v>
      </c>
      <c r="C291" s="59" t="s">
        <v>138</v>
      </c>
      <c r="D291" s="85"/>
      <c r="E291" s="85"/>
    </row>
    <row r="292" spans="1:5" ht="24">
      <c r="A292" s="149">
        <v>2272</v>
      </c>
      <c r="B292" s="58">
        <v>471900</v>
      </c>
      <c r="C292" s="59" t="s">
        <v>139</v>
      </c>
      <c r="D292" s="85"/>
      <c r="E292" s="85"/>
    </row>
    <row r="293" spans="1:5" s="56" customFormat="1" ht="24">
      <c r="A293" s="64">
        <v>2273</v>
      </c>
      <c r="B293" s="54">
        <v>472000</v>
      </c>
      <c r="C293" s="74" t="s">
        <v>1297</v>
      </c>
      <c r="D293" s="146">
        <f>SUM(D294:D302)</f>
        <v>0</v>
      </c>
      <c r="E293" s="146">
        <f>SUM(E294:E302)</f>
        <v>0</v>
      </c>
    </row>
    <row r="294" spans="1:5">
      <c r="A294" s="149">
        <v>2274</v>
      </c>
      <c r="B294" s="58">
        <v>472100</v>
      </c>
      <c r="C294" s="59" t="s">
        <v>140</v>
      </c>
      <c r="D294" s="85"/>
      <c r="E294" s="85"/>
    </row>
    <row r="295" spans="1:5">
      <c r="A295" s="149">
        <v>2275</v>
      </c>
      <c r="B295" s="58">
        <v>472200</v>
      </c>
      <c r="C295" s="59" t="s">
        <v>58</v>
      </c>
      <c r="D295" s="85"/>
      <c r="E295" s="85"/>
    </row>
    <row r="296" spans="1:5">
      <c r="A296" s="149">
        <v>2276</v>
      </c>
      <c r="B296" s="58">
        <v>472300</v>
      </c>
      <c r="C296" s="59" t="s">
        <v>59</v>
      </c>
      <c r="D296" s="85"/>
      <c r="E296" s="85"/>
    </row>
    <row r="297" spans="1:5">
      <c r="A297" s="149">
        <v>2277</v>
      </c>
      <c r="B297" s="58">
        <v>472400</v>
      </c>
      <c r="C297" s="59" t="s">
        <v>60</v>
      </c>
      <c r="D297" s="85"/>
      <c r="E297" s="85"/>
    </row>
    <row r="298" spans="1:5">
      <c r="A298" s="149">
        <v>2278</v>
      </c>
      <c r="B298" s="58">
        <v>472500</v>
      </c>
      <c r="C298" s="59" t="s">
        <v>61</v>
      </c>
      <c r="D298" s="85"/>
      <c r="E298" s="85"/>
    </row>
    <row r="299" spans="1:5">
      <c r="A299" s="149">
        <v>2279</v>
      </c>
      <c r="B299" s="58">
        <v>472600</v>
      </c>
      <c r="C299" s="59" t="s">
        <v>62</v>
      </c>
      <c r="D299" s="85"/>
      <c r="E299" s="85"/>
    </row>
    <row r="300" spans="1:5">
      <c r="A300" s="149">
        <v>2280</v>
      </c>
      <c r="B300" s="58">
        <v>472700</v>
      </c>
      <c r="C300" s="59" t="s">
        <v>63</v>
      </c>
      <c r="D300" s="85"/>
      <c r="E300" s="85"/>
    </row>
    <row r="301" spans="1:5">
      <c r="A301" s="149">
        <v>2281</v>
      </c>
      <c r="B301" s="58">
        <v>472800</v>
      </c>
      <c r="C301" s="59" t="s">
        <v>1063</v>
      </c>
      <c r="D301" s="85"/>
      <c r="E301" s="85"/>
    </row>
    <row r="302" spans="1:5">
      <c r="A302" s="149">
        <v>2282</v>
      </c>
      <c r="B302" s="58">
        <v>472900</v>
      </c>
      <c r="C302" s="156" t="s">
        <v>1064</v>
      </c>
      <c r="D302" s="85"/>
      <c r="E302" s="85"/>
    </row>
    <row r="303" spans="1:5" s="56" customFormat="1">
      <c r="A303" s="64">
        <v>2283</v>
      </c>
      <c r="B303" s="61">
        <v>480000</v>
      </c>
      <c r="C303" s="81" t="s">
        <v>1298</v>
      </c>
      <c r="D303" s="148">
        <f>D304+D307+D311+D313+D316+D318</f>
        <v>106</v>
      </c>
      <c r="E303" s="148">
        <f>E304+E307+E311+E313+E316+E318</f>
        <v>40</v>
      </c>
    </row>
    <row r="304" spans="1:5" s="56" customFormat="1" ht="24">
      <c r="A304" s="64">
        <v>2284</v>
      </c>
      <c r="B304" s="61">
        <v>481000</v>
      </c>
      <c r="C304" s="81" t="s">
        <v>1299</v>
      </c>
      <c r="D304" s="148">
        <f>D305+D306</f>
        <v>0</v>
      </c>
      <c r="E304" s="146">
        <f>E305+E306</f>
        <v>0</v>
      </c>
    </row>
    <row r="305" spans="1:5" ht="24">
      <c r="A305" s="149">
        <v>2285</v>
      </c>
      <c r="B305" s="58">
        <v>481100</v>
      </c>
      <c r="C305" s="158" t="s">
        <v>539</v>
      </c>
      <c r="D305" s="85"/>
      <c r="E305" s="85"/>
    </row>
    <row r="306" spans="1:5">
      <c r="A306" s="149">
        <v>2286</v>
      </c>
      <c r="B306" s="58">
        <v>481900</v>
      </c>
      <c r="C306" s="59" t="s">
        <v>540</v>
      </c>
      <c r="D306" s="85"/>
      <c r="E306" s="85"/>
    </row>
    <row r="307" spans="1:5" s="56" customFormat="1">
      <c r="A307" s="64">
        <v>2287</v>
      </c>
      <c r="B307" s="108">
        <v>482000</v>
      </c>
      <c r="C307" s="150" t="s">
        <v>1300</v>
      </c>
      <c r="D307" s="146">
        <f>SUM(D308:D310)</f>
        <v>106</v>
      </c>
      <c r="E307" s="146">
        <f>SUM(E308:E310)</f>
        <v>40</v>
      </c>
    </row>
    <row r="308" spans="1:5">
      <c r="A308" s="75">
        <v>2288</v>
      </c>
      <c r="B308" s="154">
        <v>482100</v>
      </c>
      <c r="C308" s="89" t="s">
        <v>245</v>
      </c>
      <c r="D308" s="86">
        <v>75</v>
      </c>
      <c r="E308" s="85">
        <v>32</v>
      </c>
    </row>
    <row r="309" spans="1:5">
      <c r="A309" s="75">
        <v>2289</v>
      </c>
      <c r="B309" s="154">
        <v>482200</v>
      </c>
      <c r="C309" s="89" t="s">
        <v>90</v>
      </c>
      <c r="D309" s="86">
        <v>31</v>
      </c>
      <c r="E309" s="85">
        <v>8</v>
      </c>
    </row>
    <row r="310" spans="1:5">
      <c r="A310" s="75">
        <v>2290</v>
      </c>
      <c r="B310" s="154">
        <v>482300</v>
      </c>
      <c r="C310" s="89" t="s">
        <v>1301</v>
      </c>
      <c r="D310" s="86"/>
      <c r="E310" s="85"/>
    </row>
    <row r="311" spans="1:5" s="56" customFormat="1">
      <c r="A311" s="63">
        <v>2291</v>
      </c>
      <c r="B311" s="54">
        <v>483000</v>
      </c>
      <c r="C311" s="74" t="s">
        <v>1302</v>
      </c>
      <c r="D311" s="146">
        <f>D312</f>
        <v>0</v>
      </c>
      <c r="E311" s="146">
        <f>E312</f>
        <v>0</v>
      </c>
    </row>
    <row r="312" spans="1:5">
      <c r="A312" s="75">
        <v>2292</v>
      </c>
      <c r="B312" s="58">
        <v>483100</v>
      </c>
      <c r="C312" s="59" t="s">
        <v>0</v>
      </c>
      <c r="D312" s="85"/>
      <c r="E312" s="85"/>
    </row>
    <row r="313" spans="1:5" s="56" customFormat="1" ht="36">
      <c r="A313" s="63">
        <v>2293</v>
      </c>
      <c r="B313" s="54">
        <v>484000</v>
      </c>
      <c r="C313" s="74" t="s">
        <v>1303</v>
      </c>
      <c r="D313" s="146">
        <f>D314+D315</f>
        <v>0</v>
      </c>
      <c r="E313" s="146">
        <f>E314+E315</f>
        <v>0</v>
      </c>
    </row>
    <row r="314" spans="1:5">
      <c r="A314" s="75">
        <v>2294</v>
      </c>
      <c r="B314" s="58">
        <v>484100</v>
      </c>
      <c r="C314" s="59" t="s">
        <v>1</v>
      </c>
      <c r="D314" s="85"/>
      <c r="E314" s="85"/>
    </row>
    <row r="315" spans="1:5">
      <c r="A315" s="75">
        <v>2295</v>
      </c>
      <c r="B315" s="58">
        <v>484200</v>
      </c>
      <c r="C315" s="59" t="s">
        <v>665</v>
      </c>
      <c r="D315" s="85"/>
      <c r="E315" s="85"/>
    </row>
    <row r="316" spans="1:5" s="56" customFormat="1" ht="24">
      <c r="A316" s="63">
        <v>2296</v>
      </c>
      <c r="B316" s="54">
        <v>485000</v>
      </c>
      <c r="C316" s="74" t="s">
        <v>1304</v>
      </c>
      <c r="D316" s="146">
        <f>D317</f>
        <v>0</v>
      </c>
      <c r="E316" s="146">
        <f>E317</f>
        <v>0</v>
      </c>
    </row>
    <row r="317" spans="1:5" ht="24">
      <c r="A317" s="75">
        <v>2297</v>
      </c>
      <c r="B317" s="155">
        <v>485100</v>
      </c>
      <c r="C317" s="156" t="s">
        <v>1305</v>
      </c>
      <c r="D317" s="85"/>
      <c r="E317" s="85"/>
    </row>
    <row r="318" spans="1:5" s="56" customFormat="1" ht="36">
      <c r="A318" s="63">
        <v>2298</v>
      </c>
      <c r="B318" s="153">
        <v>489000</v>
      </c>
      <c r="C318" s="81" t="s">
        <v>1306</v>
      </c>
      <c r="D318" s="148">
        <f>D319</f>
        <v>0</v>
      </c>
      <c r="E318" s="148">
        <f>E319</f>
        <v>0</v>
      </c>
    </row>
    <row r="319" spans="1:5" ht="24">
      <c r="A319" s="75">
        <v>2299</v>
      </c>
      <c r="B319" s="154">
        <v>489100</v>
      </c>
      <c r="C319" s="89" t="s">
        <v>936</v>
      </c>
      <c r="D319" s="86"/>
      <c r="E319" s="85"/>
    </row>
    <row r="320" spans="1:5" s="56" customFormat="1" ht="24">
      <c r="A320" s="63">
        <v>2300</v>
      </c>
      <c r="B320" s="153">
        <v>500000</v>
      </c>
      <c r="C320" s="81" t="s">
        <v>1307</v>
      </c>
      <c r="D320" s="148">
        <f>D321+D343+D352+D355+D363</f>
        <v>6138</v>
      </c>
      <c r="E320" s="148">
        <f>E321+E343+E352+E355+E363</f>
        <v>6099</v>
      </c>
    </row>
    <row r="321" spans="1:5" s="56" customFormat="1">
      <c r="A321" s="63">
        <v>2301</v>
      </c>
      <c r="B321" s="153">
        <v>510000</v>
      </c>
      <c r="C321" s="81" t="s">
        <v>1308</v>
      </c>
      <c r="D321" s="148">
        <f>D322+D327+D337+D339+D341</f>
        <v>6138</v>
      </c>
      <c r="E321" s="148">
        <f>E322+E327+E337+E339+E341</f>
        <v>6099</v>
      </c>
    </row>
    <row r="322" spans="1:5" s="56" customFormat="1">
      <c r="A322" s="63">
        <v>2302</v>
      </c>
      <c r="B322" s="153">
        <v>511000</v>
      </c>
      <c r="C322" s="81" t="s">
        <v>1309</v>
      </c>
      <c r="D322" s="148">
        <f>SUM(D323:D326)</f>
        <v>487</v>
      </c>
      <c r="E322" s="148">
        <f>SUM(E323:E326)</f>
        <v>5347</v>
      </c>
    </row>
    <row r="323" spans="1:5">
      <c r="A323" s="75">
        <v>2303</v>
      </c>
      <c r="B323" s="154">
        <v>511100</v>
      </c>
      <c r="C323" s="89" t="s">
        <v>912</v>
      </c>
      <c r="D323" s="86"/>
      <c r="E323" s="85"/>
    </row>
    <row r="324" spans="1:5">
      <c r="A324" s="75">
        <v>2304</v>
      </c>
      <c r="B324" s="154">
        <v>511200</v>
      </c>
      <c r="C324" s="89" t="s">
        <v>913</v>
      </c>
      <c r="D324" s="86"/>
      <c r="E324" s="85"/>
    </row>
    <row r="325" spans="1:5">
      <c r="A325" s="75">
        <v>2305</v>
      </c>
      <c r="B325" s="154">
        <v>511300</v>
      </c>
      <c r="C325" s="89" t="s">
        <v>914</v>
      </c>
      <c r="D325" s="86">
        <v>127</v>
      </c>
      <c r="E325" s="85">
        <v>5190</v>
      </c>
    </row>
    <row r="326" spans="1:5">
      <c r="A326" s="75">
        <v>2306</v>
      </c>
      <c r="B326" s="154">
        <v>511400</v>
      </c>
      <c r="C326" s="89" t="s">
        <v>915</v>
      </c>
      <c r="D326" s="86">
        <v>360</v>
      </c>
      <c r="E326" s="85">
        <v>157</v>
      </c>
    </row>
    <row r="327" spans="1:5" s="56" customFormat="1">
      <c r="A327" s="63">
        <v>2307</v>
      </c>
      <c r="B327" s="153">
        <v>512000</v>
      </c>
      <c r="C327" s="81" t="s">
        <v>1310</v>
      </c>
      <c r="D327" s="148">
        <f>SUM(D328:D336)</f>
        <v>5513</v>
      </c>
      <c r="E327" s="148">
        <f>SUM(E328:E336)</f>
        <v>718</v>
      </c>
    </row>
    <row r="328" spans="1:5">
      <c r="A328" s="75">
        <v>2308</v>
      </c>
      <c r="B328" s="154">
        <v>512100</v>
      </c>
      <c r="C328" s="89" t="s">
        <v>916</v>
      </c>
      <c r="D328" s="86">
        <v>4716</v>
      </c>
      <c r="E328" s="85">
        <v>277</v>
      </c>
    </row>
    <row r="329" spans="1:5">
      <c r="A329" s="75">
        <v>2309</v>
      </c>
      <c r="B329" s="154">
        <v>512200</v>
      </c>
      <c r="C329" s="89" t="s">
        <v>242</v>
      </c>
      <c r="D329" s="86">
        <v>459</v>
      </c>
      <c r="E329" s="85">
        <v>441</v>
      </c>
    </row>
    <row r="330" spans="1:5">
      <c r="A330" s="75">
        <v>2310</v>
      </c>
      <c r="B330" s="154">
        <v>512300</v>
      </c>
      <c r="C330" s="89" t="s">
        <v>243</v>
      </c>
      <c r="D330" s="86"/>
      <c r="E330" s="85"/>
    </row>
    <row r="331" spans="1:5">
      <c r="A331" s="75">
        <v>2311</v>
      </c>
      <c r="B331" s="154">
        <v>512400</v>
      </c>
      <c r="C331" s="89" t="s">
        <v>509</v>
      </c>
      <c r="D331" s="86"/>
      <c r="E331" s="85"/>
    </row>
    <row r="332" spans="1:5">
      <c r="A332" s="75">
        <v>2312</v>
      </c>
      <c r="B332" s="154">
        <v>512500</v>
      </c>
      <c r="C332" s="89" t="s">
        <v>244</v>
      </c>
      <c r="D332" s="86">
        <v>283</v>
      </c>
      <c r="E332" s="85"/>
    </row>
    <row r="333" spans="1:5">
      <c r="A333" s="75">
        <v>2313</v>
      </c>
      <c r="B333" s="154">
        <v>512600</v>
      </c>
      <c r="C333" s="89" t="s">
        <v>192</v>
      </c>
      <c r="D333" s="86"/>
      <c r="E333" s="85"/>
    </row>
    <row r="334" spans="1:5">
      <c r="A334" s="75">
        <v>2314</v>
      </c>
      <c r="B334" s="154">
        <v>512700</v>
      </c>
      <c r="C334" s="89" t="s">
        <v>150</v>
      </c>
      <c r="D334" s="86"/>
      <c r="E334" s="85"/>
    </row>
    <row r="335" spans="1:5">
      <c r="A335" s="75">
        <v>2315</v>
      </c>
      <c r="B335" s="154">
        <v>512800</v>
      </c>
      <c r="C335" s="89" t="s">
        <v>151</v>
      </c>
      <c r="D335" s="86"/>
      <c r="E335" s="85"/>
    </row>
    <row r="336" spans="1:5">
      <c r="A336" s="75">
        <v>2316</v>
      </c>
      <c r="B336" s="159">
        <v>512900</v>
      </c>
      <c r="C336" s="152" t="s">
        <v>917</v>
      </c>
      <c r="D336" s="86">
        <v>55</v>
      </c>
      <c r="E336" s="85"/>
    </row>
    <row r="337" spans="1:5" s="56" customFormat="1">
      <c r="A337" s="63">
        <v>2317</v>
      </c>
      <c r="B337" s="153">
        <v>513000</v>
      </c>
      <c r="C337" s="81" t="s">
        <v>1311</v>
      </c>
      <c r="D337" s="148">
        <f>D338</f>
        <v>0</v>
      </c>
      <c r="E337" s="148">
        <f>E338</f>
        <v>0</v>
      </c>
    </row>
    <row r="338" spans="1:5">
      <c r="A338" s="75">
        <v>2318</v>
      </c>
      <c r="B338" s="154">
        <v>513100</v>
      </c>
      <c r="C338" s="89" t="s">
        <v>937</v>
      </c>
      <c r="D338" s="86"/>
      <c r="E338" s="85"/>
    </row>
    <row r="339" spans="1:5" s="56" customFormat="1">
      <c r="A339" s="63">
        <v>2319</v>
      </c>
      <c r="B339" s="153">
        <v>514000</v>
      </c>
      <c r="C339" s="81" t="s">
        <v>1312</v>
      </c>
      <c r="D339" s="148">
        <f>D340</f>
        <v>18</v>
      </c>
      <c r="E339" s="148">
        <f>E340</f>
        <v>0</v>
      </c>
    </row>
    <row r="340" spans="1:5">
      <c r="A340" s="75">
        <v>2320</v>
      </c>
      <c r="B340" s="154">
        <v>514100</v>
      </c>
      <c r="C340" s="89" t="s">
        <v>918</v>
      </c>
      <c r="D340" s="86">
        <v>18</v>
      </c>
      <c r="E340" s="85"/>
    </row>
    <row r="341" spans="1:5" s="56" customFormat="1">
      <c r="A341" s="63">
        <v>2321</v>
      </c>
      <c r="B341" s="153">
        <v>515000</v>
      </c>
      <c r="C341" s="81" t="s">
        <v>1313</v>
      </c>
      <c r="D341" s="148">
        <f>D342</f>
        <v>120</v>
      </c>
      <c r="E341" s="148">
        <f>E342</f>
        <v>34</v>
      </c>
    </row>
    <row r="342" spans="1:5">
      <c r="A342" s="75">
        <v>2322</v>
      </c>
      <c r="B342" s="154">
        <v>515100</v>
      </c>
      <c r="C342" s="89" t="s">
        <v>724</v>
      </c>
      <c r="D342" s="86">
        <v>120</v>
      </c>
      <c r="E342" s="85">
        <v>34</v>
      </c>
    </row>
    <row r="343" spans="1:5" s="56" customFormat="1">
      <c r="A343" s="63">
        <v>2323</v>
      </c>
      <c r="B343" s="153">
        <v>520000</v>
      </c>
      <c r="C343" s="81" t="s">
        <v>1314</v>
      </c>
      <c r="D343" s="148">
        <f>D344+D346+D350</f>
        <v>0</v>
      </c>
      <c r="E343" s="148">
        <f>E344+E346+E350</f>
        <v>0</v>
      </c>
    </row>
    <row r="344" spans="1:5" s="56" customFormat="1">
      <c r="A344" s="63">
        <v>2324</v>
      </c>
      <c r="B344" s="153">
        <v>521000</v>
      </c>
      <c r="C344" s="81" t="s">
        <v>1315</v>
      </c>
      <c r="D344" s="148">
        <f>D345</f>
        <v>0</v>
      </c>
      <c r="E344" s="148">
        <f>E345</f>
        <v>0</v>
      </c>
    </row>
    <row r="345" spans="1:5">
      <c r="A345" s="75">
        <v>2325</v>
      </c>
      <c r="B345" s="154">
        <v>521100</v>
      </c>
      <c r="C345" s="89" t="s">
        <v>497</v>
      </c>
      <c r="D345" s="86"/>
      <c r="E345" s="85"/>
    </row>
    <row r="346" spans="1:5" s="56" customFormat="1">
      <c r="A346" s="63">
        <v>2326</v>
      </c>
      <c r="B346" s="153">
        <v>522000</v>
      </c>
      <c r="C346" s="81" t="s">
        <v>1316</v>
      </c>
      <c r="D346" s="148">
        <f>SUM(D347:D349)</f>
        <v>0</v>
      </c>
      <c r="E346" s="148">
        <f>SUM(E347:E349)</f>
        <v>0</v>
      </c>
    </row>
    <row r="347" spans="1:5">
      <c r="A347" s="75">
        <v>2327</v>
      </c>
      <c r="B347" s="154">
        <v>522100</v>
      </c>
      <c r="C347" s="89" t="s">
        <v>860</v>
      </c>
      <c r="D347" s="86"/>
      <c r="E347" s="85"/>
    </row>
    <row r="348" spans="1:5">
      <c r="A348" s="75">
        <v>2328</v>
      </c>
      <c r="B348" s="154">
        <v>522200</v>
      </c>
      <c r="C348" s="89" t="s">
        <v>491</v>
      </c>
      <c r="D348" s="86"/>
      <c r="E348" s="85"/>
    </row>
    <row r="349" spans="1:5">
      <c r="A349" s="75">
        <v>2329</v>
      </c>
      <c r="B349" s="159">
        <v>522300</v>
      </c>
      <c r="C349" s="152" t="s">
        <v>492</v>
      </c>
      <c r="D349" s="86"/>
      <c r="E349" s="85"/>
    </row>
    <row r="350" spans="1:5" s="56" customFormat="1">
      <c r="A350" s="63">
        <v>2330</v>
      </c>
      <c r="B350" s="153">
        <v>523000</v>
      </c>
      <c r="C350" s="81" t="s">
        <v>1317</v>
      </c>
      <c r="D350" s="148">
        <f>D351</f>
        <v>0</v>
      </c>
      <c r="E350" s="148">
        <f>E351</f>
        <v>0</v>
      </c>
    </row>
    <row r="351" spans="1:5">
      <c r="A351" s="75">
        <v>2331</v>
      </c>
      <c r="B351" s="154">
        <v>523100</v>
      </c>
      <c r="C351" s="89" t="s">
        <v>493</v>
      </c>
      <c r="D351" s="86"/>
      <c r="E351" s="85"/>
    </row>
    <row r="352" spans="1:5" s="56" customFormat="1">
      <c r="A352" s="63">
        <v>2332</v>
      </c>
      <c r="B352" s="153">
        <v>530000</v>
      </c>
      <c r="C352" s="81" t="s">
        <v>1318</v>
      </c>
      <c r="D352" s="148">
        <f>D353</f>
        <v>0</v>
      </c>
      <c r="E352" s="148">
        <f>E353</f>
        <v>0</v>
      </c>
    </row>
    <row r="353" spans="1:5" s="56" customFormat="1">
      <c r="A353" s="63">
        <v>2333</v>
      </c>
      <c r="B353" s="153">
        <v>531000</v>
      </c>
      <c r="C353" s="81" t="s">
        <v>1319</v>
      </c>
      <c r="D353" s="148">
        <f>D354</f>
        <v>0</v>
      </c>
      <c r="E353" s="148">
        <f>E354</f>
        <v>0</v>
      </c>
    </row>
    <row r="354" spans="1:5">
      <c r="A354" s="75">
        <v>2334</v>
      </c>
      <c r="B354" s="154">
        <v>531100</v>
      </c>
      <c r="C354" s="89" t="s">
        <v>646</v>
      </c>
      <c r="D354" s="86"/>
      <c r="E354" s="85"/>
    </row>
    <row r="355" spans="1:5" s="56" customFormat="1">
      <c r="A355" s="63">
        <v>2335</v>
      </c>
      <c r="B355" s="153">
        <v>540000</v>
      </c>
      <c r="C355" s="81" t="s">
        <v>1320</v>
      </c>
      <c r="D355" s="148">
        <f>D356+D358+D360</f>
        <v>0</v>
      </c>
      <c r="E355" s="148">
        <f>E356+E358+E360</f>
        <v>0</v>
      </c>
    </row>
    <row r="356" spans="1:5" s="56" customFormat="1">
      <c r="A356" s="63">
        <v>2336</v>
      </c>
      <c r="B356" s="153">
        <v>541000</v>
      </c>
      <c r="C356" s="81" t="s">
        <v>1321</v>
      </c>
      <c r="D356" s="148">
        <f>D357</f>
        <v>0</v>
      </c>
      <c r="E356" s="148">
        <f>E357</f>
        <v>0</v>
      </c>
    </row>
    <row r="357" spans="1:5">
      <c r="A357" s="75">
        <v>2337</v>
      </c>
      <c r="B357" s="154">
        <v>541100</v>
      </c>
      <c r="C357" s="89" t="s">
        <v>544</v>
      </c>
      <c r="D357" s="86"/>
      <c r="E357" s="85"/>
    </row>
    <row r="358" spans="1:5" s="56" customFormat="1">
      <c r="A358" s="63">
        <v>2338</v>
      </c>
      <c r="B358" s="153">
        <v>542000</v>
      </c>
      <c r="C358" s="81" t="s">
        <v>1322</v>
      </c>
      <c r="D358" s="148">
        <f>D359</f>
        <v>0</v>
      </c>
      <c r="E358" s="148">
        <f>E359</f>
        <v>0</v>
      </c>
    </row>
    <row r="359" spans="1:5">
      <c r="A359" s="75">
        <v>2339</v>
      </c>
      <c r="B359" s="154">
        <v>542100</v>
      </c>
      <c r="C359" s="89" t="s">
        <v>494</v>
      </c>
      <c r="D359" s="86"/>
      <c r="E359" s="85"/>
    </row>
    <row r="360" spans="1:5" s="56" customFormat="1">
      <c r="A360" s="63">
        <v>2340</v>
      </c>
      <c r="B360" s="153">
        <v>543000</v>
      </c>
      <c r="C360" s="81" t="s">
        <v>1323</v>
      </c>
      <c r="D360" s="148">
        <f>D361+D362</f>
        <v>0</v>
      </c>
      <c r="E360" s="148">
        <f>E361+E362</f>
        <v>0</v>
      </c>
    </row>
    <row r="361" spans="1:5">
      <c r="A361" s="75">
        <v>2341</v>
      </c>
      <c r="B361" s="154">
        <v>543100</v>
      </c>
      <c r="C361" s="89" t="s">
        <v>495</v>
      </c>
      <c r="D361" s="86"/>
      <c r="E361" s="85"/>
    </row>
    <row r="362" spans="1:5">
      <c r="A362" s="75">
        <v>2342</v>
      </c>
      <c r="B362" s="154">
        <v>543200</v>
      </c>
      <c r="C362" s="89" t="s">
        <v>496</v>
      </c>
      <c r="D362" s="86"/>
      <c r="E362" s="85"/>
    </row>
    <row r="363" spans="1:5" s="56" customFormat="1" ht="36">
      <c r="A363" s="63">
        <v>2343</v>
      </c>
      <c r="B363" s="153">
        <v>550000</v>
      </c>
      <c r="C363" s="81" t="s">
        <v>1324</v>
      </c>
      <c r="D363" s="148">
        <f>D364</f>
        <v>0</v>
      </c>
      <c r="E363" s="148">
        <f>E364</f>
        <v>0</v>
      </c>
    </row>
    <row r="364" spans="1:5" s="56" customFormat="1" ht="36">
      <c r="A364" s="63">
        <v>2344</v>
      </c>
      <c r="B364" s="153">
        <v>551000</v>
      </c>
      <c r="C364" s="81" t="s">
        <v>1325</v>
      </c>
      <c r="D364" s="148">
        <f>D365</f>
        <v>0</v>
      </c>
      <c r="E364" s="148">
        <f>E365</f>
        <v>0</v>
      </c>
    </row>
    <row r="365" spans="1:5" ht="24">
      <c r="A365" s="75">
        <v>2345</v>
      </c>
      <c r="B365" s="154">
        <v>551100</v>
      </c>
      <c r="C365" s="89" t="s">
        <v>1048</v>
      </c>
      <c r="D365" s="86"/>
      <c r="E365" s="85"/>
    </row>
    <row r="366" spans="1:5">
      <c r="A366" s="63"/>
      <c r="B366" s="109"/>
      <c r="C366" s="160" t="s">
        <v>393</v>
      </c>
      <c r="D366" s="146"/>
      <c r="E366" s="146"/>
    </row>
    <row r="367" spans="1:5" s="56" customFormat="1" ht="24">
      <c r="A367" s="63">
        <v>2346</v>
      </c>
      <c r="B367" s="61"/>
      <c r="C367" s="81" t="s">
        <v>1326</v>
      </c>
      <c r="D367" s="148">
        <f>IF((D21-D151)&gt;0,D21-D151,0)</f>
        <v>4341</v>
      </c>
      <c r="E367" s="148">
        <f>IF((E21-E151)&gt;0,E21-E151,0)</f>
        <v>0</v>
      </c>
    </row>
    <row r="368" spans="1:5" s="56" customFormat="1" ht="24">
      <c r="A368" s="63">
        <v>2347</v>
      </c>
      <c r="B368" s="61"/>
      <c r="C368" s="81" t="s">
        <v>1327</v>
      </c>
      <c r="D368" s="148">
        <f>IF((D151-D21)&gt;0,D151-D21,0)</f>
        <v>0</v>
      </c>
      <c r="E368" s="148">
        <f>IF((E151-E21)&gt;0,E151-E21,0)</f>
        <v>4363</v>
      </c>
    </row>
    <row r="369" spans="1:5" s="56" customFormat="1" ht="24">
      <c r="A369" s="63">
        <v>2348</v>
      </c>
      <c r="B369" s="54"/>
      <c r="C369" s="150" t="s">
        <v>1328</v>
      </c>
      <c r="D369" s="146">
        <f>D370+D371+D372+D373+D374</f>
        <v>9398</v>
      </c>
      <c r="E369" s="146">
        <f>E370+E371+E372+E373+E374</f>
        <v>6155</v>
      </c>
    </row>
    <row r="370" spans="1:5" ht="24">
      <c r="A370" s="75">
        <v>2349</v>
      </c>
      <c r="B370" s="61"/>
      <c r="C370" s="89" t="s">
        <v>1329</v>
      </c>
      <c r="D370" s="86">
        <v>8164</v>
      </c>
      <c r="E370" s="85">
        <v>4536</v>
      </c>
    </row>
    <row r="371" spans="1:5" ht="24">
      <c r="A371" s="75">
        <v>2350</v>
      </c>
      <c r="B371" s="61"/>
      <c r="C371" s="89" t="s">
        <v>394</v>
      </c>
      <c r="D371" s="86">
        <v>1234</v>
      </c>
      <c r="E371" s="85">
        <v>1619</v>
      </c>
    </row>
    <row r="372" spans="1:5" ht="24">
      <c r="A372" s="75">
        <v>2351</v>
      </c>
      <c r="B372" s="61"/>
      <c r="C372" s="89" t="s">
        <v>395</v>
      </c>
      <c r="D372" s="86"/>
      <c r="E372" s="85"/>
    </row>
    <row r="373" spans="1:5" ht="24">
      <c r="A373" s="75">
        <v>2352</v>
      </c>
      <c r="B373" s="61"/>
      <c r="C373" s="89" t="s">
        <v>1069</v>
      </c>
      <c r="D373" s="86"/>
      <c r="E373" s="85"/>
    </row>
    <row r="374" spans="1:5" ht="24">
      <c r="A374" s="75">
        <v>2353</v>
      </c>
      <c r="B374" s="61"/>
      <c r="C374" s="152" t="s">
        <v>1330</v>
      </c>
      <c r="D374" s="86"/>
      <c r="E374" s="85"/>
    </row>
    <row r="375" spans="1:5" s="56" customFormat="1" ht="24">
      <c r="A375" s="63">
        <v>2354</v>
      </c>
      <c r="B375" s="61"/>
      <c r="C375" s="81" t="s">
        <v>1331</v>
      </c>
      <c r="D375" s="148">
        <f>D376+D377</f>
        <v>8970</v>
      </c>
      <c r="E375" s="148">
        <f>E376+E377</f>
        <v>0</v>
      </c>
    </row>
    <row r="376" spans="1:5" ht="24">
      <c r="A376" s="75">
        <v>2355</v>
      </c>
      <c r="B376" s="61"/>
      <c r="C376" s="89" t="s">
        <v>977</v>
      </c>
      <c r="D376" s="86">
        <v>8970</v>
      </c>
      <c r="E376" s="85"/>
    </row>
    <row r="377" spans="1:5" ht="24">
      <c r="A377" s="75">
        <v>2356</v>
      </c>
      <c r="B377" s="61"/>
      <c r="C377" s="89" t="s">
        <v>978</v>
      </c>
      <c r="D377" s="86"/>
      <c r="E377" s="85"/>
    </row>
    <row r="378" spans="1:5" s="56" customFormat="1" ht="24">
      <c r="A378" s="63">
        <v>2357</v>
      </c>
      <c r="B378" s="63">
        <v>321121</v>
      </c>
      <c r="C378" s="81" t="s">
        <v>1332</v>
      </c>
      <c r="D378" s="148">
        <f>IF(D367&gt;0,IF((D367+D369-D375)&gt;0,D367+D369-D375,0),IF((D369-D368-D375)&gt;0,D369-D368-D375,0))</f>
        <v>4769</v>
      </c>
      <c r="E378" s="148">
        <f>IF(E367&gt;0,IF((E367+E369-E375)&gt;0,E367+E369-E375,0),IF((E369-E368-E375)&gt;0,E369-E368-E375,0))</f>
        <v>1792</v>
      </c>
    </row>
    <row r="379" spans="1:5" ht="24">
      <c r="A379" s="63">
        <v>2358</v>
      </c>
      <c r="B379" s="63">
        <v>321122</v>
      </c>
      <c r="C379" s="81" t="s">
        <v>1333</v>
      </c>
      <c r="D379" s="148">
        <f>IF(D368-D369&gt;0,D368-D369,0)</f>
        <v>0</v>
      </c>
      <c r="E379" s="148">
        <f>IF(E368-E369&gt;0,E368-E369,0)</f>
        <v>0</v>
      </c>
    </row>
    <row r="380" spans="1:5" s="56" customFormat="1" ht="24">
      <c r="A380" s="64">
        <v>2359</v>
      </c>
      <c r="B380" s="82"/>
      <c r="C380" s="83" t="s">
        <v>1334</v>
      </c>
      <c r="D380" s="148">
        <f>D381+D382</f>
        <v>4769</v>
      </c>
      <c r="E380" s="148">
        <f>E381+E382</f>
        <v>1792</v>
      </c>
    </row>
    <row r="381" spans="1:5" ht="24">
      <c r="A381" s="75">
        <v>2360</v>
      </c>
      <c r="B381" s="61"/>
      <c r="C381" s="89" t="s">
        <v>979</v>
      </c>
      <c r="D381" s="86">
        <v>4769</v>
      </c>
      <c r="E381" s="85">
        <v>1792</v>
      </c>
    </row>
    <row r="382" spans="1:5" ht="24">
      <c r="A382" s="75">
        <v>2361</v>
      </c>
      <c r="B382" s="61"/>
      <c r="C382" s="89" t="s">
        <v>1335</v>
      </c>
      <c r="D382" s="86"/>
      <c r="E382" s="85"/>
    </row>
    <row r="383" spans="1:5">
      <c r="A383" s="95"/>
      <c r="B383" s="93"/>
      <c r="C383" s="93"/>
      <c r="D383" s="93"/>
      <c r="E383" s="93"/>
    </row>
    <row r="384" spans="1:5">
      <c r="A384" s="371" t="s">
        <v>1694</v>
      </c>
      <c r="C384" s="128" t="s">
        <v>980</v>
      </c>
      <c r="D384" s="493" t="s">
        <v>1336</v>
      </c>
      <c r="E384" s="493"/>
    </row>
    <row r="385" spans="1:5">
      <c r="A385" s="93"/>
      <c r="B385" s="161"/>
      <c r="C385" s="128" t="s">
        <v>981</v>
      </c>
      <c r="D385" s="98"/>
      <c r="E385" s="162"/>
    </row>
    <row r="386" spans="1:5">
      <c r="A386" s="95"/>
      <c r="B386" s="93"/>
      <c r="C386" s="162"/>
      <c r="D386" s="162"/>
      <c r="E386" s="93"/>
    </row>
    <row r="387" spans="1:5">
      <c r="A387" s="95"/>
      <c r="B387" s="93"/>
      <c r="C387" s="162"/>
      <c r="D387" s="162"/>
      <c r="E387" s="93"/>
    </row>
    <row r="388" spans="1:5">
      <c r="A388" s="95"/>
      <c r="B388" s="93"/>
      <c r="C388" s="93"/>
      <c r="D388" s="93"/>
      <c r="E388" s="93"/>
    </row>
    <row r="389" spans="1:5">
      <c r="A389" s="95"/>
      <c r="B389" s="93"/>
      <c r="C389" s="93"/>
      <c r="D389" s="93"/>
      <c r="E389" s="93"/>
    </row>
    <row r="390" spans="1:5">
      <c r="A390" s="95"/>
      <c r="B390" s="93"/>
      <c r="C390" s="93"/>
      <c r="D390" s="93"/>
      <c r="E390" s="93"/>
    </row>
    <row r="391" spans="1:5">
      <c r="A391" s="95"/>
      <c r="B391" s="93"/>
      <c r="C391" s="93"/>
      <c r="D391" s="93"/>
      <c r="E391" s="93"/>
    </row>
    <row r="392" spans="1:5">
      <c r="A392" s="95"/>
      <c r="B392" s="93"/>
      <c r="C392" s="93"/>
      <c r="D392" s="93"/>
      <c r="E392" s="93"/>
    </row>
    <row r="393" spans="1:5">
      <c r="A393" s="95"/>
      <c r="B393" s="93"/>
      <c r="C393" s="93"/>
      <c r="D393" s="93"/>
      <c r="E393" s="93"/>
    </row>
    <row r="394" spans="1:5">
      <c r="A394" s="95"/>
      <c r="B394" s="93"/>
      <c r="C394" s="93"/>
      <c r="D394" s="93"/>
      <c r="E394" s="93"/>
    </row>
    <row r="395" spans="1:5">
      <c r="A395" s="95"/>
      <c r="B395" s="93"/>
      <c r="C395" s="93"/>
      <c r="D395" s="93"/>
      <c r="E395" s="93"/>
    </row>
    <row r="396" spans="1:5">
      <c r="A396" s="95"/>
      <c r="B396" s="93"/>
      <c r="C396" s="93"/>
      <c r="D396" s="93"/>
      <c r="E396" s="93"/>
    </row>
    <row r="397" spans="1:5">
      <c r="A397" s="95"/>
      <c r="B397" s="93"/>
      <c r="C397" s="93"/>
      <c r="D397" s="93"/>
      <c r="E397" s="93"/>
    </row>
    <row r="398" spans="1:5">
      <c r="A398" s="95"/>
      <c r="B398" s="93"/>
      <c r="C398" s="93"/>
      <c r="D398" s="93"/>
      <c r="E398" s="93"/>
    </row>
    <row r="399" spans="1:5">
      <c r="A399" s="95"/>
      <c r="B399" s="93"/>
      <c r="C399" s="93"/>
      <c r="D399" s="93"/>
      <c r="E399" s="93"/>
    </row>
    <row r="400" spans="1:5">
      <c r="A400" s="95"/>
      <c r="B400" s="93"/>
      <c r="C400" s="93"/>
      <c r="D400" s="93"/>
      <c r="E400" s="93"/>
    </row>
    <row r="401" spans="1:5">
      <c r="A401" s="95"/>
      <c r="B401" s="93"/>
      <c r="C401" s="93"/>
      <c r="D401" s="93"/>
      <c r="E401" s="93"/>
    </row>
  </sheetData>
  <sheetProtection password="CCCC" sheet="1"/>
  <mergeCells count="7">
    <mergeCell ref="D384:E384"/>
    <mergeCell ref="A14:E14"/>
    <mergeCell ref="A15:E15"/>
    <mergeCell ref="A18:A19"/>
    <mergeCell ref="B18:B19"/>
    <mergeCell ref="C18:C19"/>
    <mergeCell ref="D18:E18"/>
  </mergeCells>
  <phoneticPr fontId="0" type="noConversion"/>
  <dataValidations count="2">
    <dataValidation type="decimal" allowBlank="1" showInputMessage="1" showErrorMessage="1" error="Uneli ste nekorektnu vrednost. Ponovite unos!" sqref="D21:E21">
      <formula1>-9999999999</formula1>
      <formula2>9999999999</formula2>
    </dataValidation>
    <dataValidation type="whole" allowBlank="1" showInputMessage="1" showErrorMessage="1" error="Uneli ste nekorektnu vrednost. Ponovite unos!" sqref="D22:E382">
      <formula1>0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41990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41990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topLeftCell="A2" zoomScale="120" zoomScaleNormal="120" zoomScaleSheetLayoutView="130" workbookViewId="0">
      <selection activeCell="E111" sqref="E111"/>
    </sheetView>
  </sheetViews>
  <sheetFormatPr defaultRowHeight="12.75"/>
  <cols>
    <col min="1" max="1" width="6.7109375" style="133" customWidth="1"/>
    <col min="2" max="2" width="6.140625" style="133" customWidth="1"/>
    <col min="3" max="3" width="47.5703125" style="133" customWidth="1"/>
    <col min="4" max="4" width="18.140625" style="133" customWidth="1"/>
    <col min="5" max="5" width="19.140625" style="133" customWidth="1"/>
    <col min="6" max="6" width="14.28515625" style="70" customWidth="1"/>
    <col min="7" max="16384" width="9.140625" style="70"/>
  </cols>
  <sheetData>
    <row r="1" spans="1:7">
      <c r="A1" s="98"/>
      <c r="B1" s="98"/>
      <c r="C1" s="98"/>
      <c r="D1" s="98"/>
      <c r="E1" s="98"/>
    </row>
    <row r="2" spans="1:7">
      <c r="A2" s="98"/>
      <c r="B2" s="98"/>
      <c r="C2" s="98"/>
      <c r="D2" s="98"/>
      <c r="E2" s="98"/>
    </row>
    <row r="3" spans="1:7">
      <c r="A3" s="98"/>
      <c r="B3" s="98"/>
      <c r="C3" s="98"/>
      <c r="D3" s="98"/>
      <c r="E3" s="367" t="s">
        <v>869</v>
      </c>
    </row>
    <row r="4" spans="1:7">
      <c r="A4" s="98"/>
      <c r="B4" s="98"/>
      <c r="C4" s="98"/>
      <c r="D4" s="98"/>
      <c r="E4" s="137"/>
    </row>
    <row r="5" spans="1:7">
      <c r="A5" s="98"/>
      <c r="B5" s="98"/>
      <c r="C5" s="98"/>
      <c r="D5" s="98"/>
      <c r="E5" s="98"/>
    </row>
    <row r="6" spans="1:7">
      <c r="A6" s="98"/>
      <c r="B6" s="98"/>
      <c r="C6" s="98"/>
      <c r="D6" s="98"/>
      <c r="E6" s="98"/>
    </row>
    <row r="7" spans="1:7" s="53" customFormat="1" ht="32.25" customHeight="1">
      <c r="A7" s="370" t="s">
        <v>1061</v>
      </c>
      <c r="B7" s="97"/>
      <c r="C7" s="98"/>
      <c r="D7" s="98"/>
      <c r="E7" s="98"/>
      <c r="F7" s="70"/>
      <c r="G7" s="94"/>
    </row>
    <row r="8" spans="1:7" s="53" customFormat="1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s="53" customFormat="1" ht="15.75">
      <c r="A9" s="100" t="str">
        <f>"Седиште:   " &amp; Sediste</f>
        <v>Седиште:   VOJVODJANSKA 47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s="53" customFormat="1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s="53" customFormat="1" ht="15.75">
      <c r="A11" s="96" t="s">
        <v>1062</v>
      </c>
      <c r="B11" s="97"/>
      <c r="C11" s="98"/>
      <c r="D11" s="98"/>
      <c r="E11" s="98"/>
      <c r="F11" s="70"/>
      <c r="G11" s="94"/>
    </row>
    <row r="12" spans="1:7" s="53" customFormat="1" ht="15.75">
      <c r="A12" s="103"/>
      <c r="B12" s="97"/>
      <c r="C12" s="98"/>
      <c r="D12" s="98"/>
      <c r="E12" s="98"/>
      <c r="F12" s="70"/>
      <c r="G12" s="94"/>
    </row>
    <row r="13" spans="1:7" ht="15.75">
      <c r="A13" s="163"/>
      <c r="B13" s="98"/>
      <c r="C13" s="98"/>
      <c r="D13" s="163"/>
      <c r="E13" s="98"/>
    </row>
    <row r="14" spans="1:7" ht="18.75">
      <c r="A14" s="513" t="s">
        <v>870</v>
      </c>
      <c r="B14" s="513"/>
      <c r="C14" s="513"/>
      <c r="D14" s="513"/>
      <c r="E14" s="513"/>
    </row>
    <row r="15" spans="1:7">
      <c r="A15" s="514" t="s">
        <v>1733</v>
      </c>
      <c r="B15" s="514"/>
      <c r="C15" s="514"/>
      <c r="D15" s="514"/>
      <c r="E15" s="514"/>
    </row>
    <row r="16" spans="1:7" ht="15.75">
      <c r="A16" s="164"/>
      <c r="B16" s="98"/>
      <c r="C16" s="98"/>
      <c r="D16" s="98"/>
      <c r="E16" s="98"/>
    </row>
    <row r="17" spans="1:6" ht="12.75" customHeight="1">
      <c r="A17" s="165"/>
      <c r="B17" s="165"/>
      <c r="C17" s="165"/>
      <c r="D17" s="165"/>
      <c r="E17" s="326" t="s">
        <v>392</v>
      </c>
      <c r="F17" s="166"/>
    </row>
    <row r="18" spans="1:6" ht="24">
      <c r="A18" s="325" t="s">
        <v>871</v>
      </c>
      <c r="B18" s="496" t="s">
        <v>858</v>
      </c>
      <c r="C18" s="496" t="s">
        <v>859</v>
      </c>
      <c r="D18" s="496" t="s">
        <v>950</v>
      </c>
      <c r="E18" s="515"/>
    </row>
    <row r="19" spans="1:6">
      <c r="A19" s="66" t="s">
        <v>872</v>
      </c>
      <c r="B19" s="496"/>
      <c r="C19" s="496"/>
      <c r="D19" s="69" t="s">
        <v>951</v>
      </c>
      <c r="E19" s="69" t="s">
        <v>952</v>
      </c>
    </row>
    <row r="20" spans="1:6">
      <c r="A20" s="69">
        <v>1</v>
      </c>
      <c r="B20" s="69">
        <v>2</v>
      </c>
      <c r="C20" s="69">
        <v>3</v>
      </c>
      <c r="D20" s="69">
        <v>4</v>
      </c>
      <c r="E20" s="69">
        <v>5</v>
      </c>
    </row>
    <row r="21" spans="1:6" s="167" customFormat="1" ht="15.75" customHeight="1">
      <c r="A21" s="69">
        <v>3001</v>
      </c>
      <c r="B21" s="69"/>
      <c r="C21" s="52" t="s">
        <v>873</v>
      </c>
      <c r="D21" s="84">
        <f>D22+D47</f>
        <v>459</v>
      </c>
      <c r="E21" s="84">
        <f>E22+E47</f>
        <v>106</v>
      </c>
    </row>
    <row r="22" spans="1:6" ht="24">
      <c r="A22" s="69">
        <v>3002</v>
      </c>
      <c r="B22" s="69">
        <v>800000</v>
      </c>
      <c r="C22" s="52" t="s">
        <v>874</v>
      </c>
      <c r="D22" s="84">
        <f>D23+D30+D37+D40</f>
        <v>459</v>
      </c>
      <c r="E22" s="84">
        <f>E23+E30+E37+E40</f>
        <v>106</v>
      </c>
    </row>
    <row r="23" spans="1:6" ht="24">
      <c r="A23" s="69">
        <v>3003</v>
      </c>
      <c r="B23" s="69">
        <v>810000</v>
      </c>
      <c r="C23" s="52" t="s">
        <v>875</v>
      </c>
      <c r="D23" s="84">
        <f>D24+D26+D28</f>
        <v>459</v>
      </c>
      <c r="E23" s="84">
        <f>E24+E26+E28</f>
        <v>106</v>
      </c>
    </row>
    <row r="24" spans="1:6" ht="15.75" customHeight="1">
      <c r="A24" s="69">
        <v>3004</v>
      </c>
      <c r="B24" s="69">
        <v>811000</v>
      </c>
      <c r="C24" s="52" t="s">
        <v>876</v>
      </c>
      <c r="D24" s="84">
        <f>D25</f>
        <v>91</v>
      </c>
      <c r="E24" s="84">
        <f>E25</f>
        <v>106</v>
      </c>
    </row>
    <row r="25" spans="1:6" ht="15.75" customHeight="1">
      <c r="A25" s="168">
        <v>3005</v>
      </c>
      <c r="B25" s="168">
        <v>811100</v>
      </c>
      <c r="C25" s="114" t="s">
        <v>919</v>
      </c>
      <c r="D25" s="115">
        <v>91</v>
      </c>
      <c r="E25" s="115">
        <v>106</v>
      </c>
    </row>
    <row r="26" spans="1:6" ht="15.75" customHeight="1">
      <c r="A26" s="69">
        <v>3006</v>
      </c>
      <c r="B26" s="69">
        <v>812000</v>
      </c>
      <c r="C26" s="52" t="s">
        <v>877</v>
      </c>
      <c r="D26" s="84">
        <f>D27</f>
        <v>368</v>
      </c>
      <c r="E26" s="84">
        <f>E27</f>
        <v>0</v>
      </c>
    </row>
    <row r="27" spans="1:6" ht="15.75" customHeight="1">
      <c r="A27" s="168">
        <v>3007</v>
      </c>
      <c r="B27" s="168">
        <v>812100</v>
      </c>
      <c r="C27" s="114" t="s">
        <v>920</v>
      </c>
      <c r="D27" s="115">
        <v>368</v>
      </c>
      <c r="E27" s="115"/>
    </row>
    <row r="28" spans="1:6" ht="24">
      <c r="A28" s="69">
        <v>3008</v>
      </c>
      <c r="B28" s="69">
        <v>813000</v>
      </c>
      <c r="C28" s="52" t="s">
        <v>672</v>
      </c>
      <c r="D28" s="84">
        <f>D29</f>
        <v>0</v>
      </c>
      <c r="E28" s="84">
        <f>E29</f>
        <v>0</v>
      </c>
    </row>
    <row r="29" spans="1:6" ht="15.75" customHeight="1">
      <c r="A29" s="168">
        <v>3009</v>
      </c>
      <c r="B29" s="168">
        <v>813100</v>
      </c>
      <c r="C29" s="114" t="s">
        <v>1033</v>
      </c>
      <c r="D29" s="115"/>
      <c r="E29" s="115"/>
    </row>
    <row r="30" spans="1:6" ht="15.75" customHeight="1">
      <c r="A30" s="69">
        <v>3010</v>
      </c>
      <c r="B30" s="69">
        <v>820000</v>
      </c>
      <c r="C30" s="52" t="s">
        <v>673</v>
      </c>
      <c r="D30" s="84">
        <f>D31+D33+D35</f>
        <v>0</v>
      </c>
      <c r="E30" s="84">
        <f>E31+E33+E35</f>
        <v>0</v>
      </c>
    </row>
    <row r="31" spans="1:6" ht="15.75" customHeight="1">
      <c r="A31" s="69">
        <v>3011</v>
      </c>
      <c r="B31" s="69">
        <v>821000</v>
      </c>
      <c r="C31" s="52" t="s">
        <v>674</v>
      </c>
      <c r="D31" s="84">
        <f>D32</f>
        <v>0</v>
      </c>
      <c r="E31" s="84">
        <f>E32</f>
        <v>0</v>
      </c>
    </row>
    <row r="32" spans="1:6" ht="15.75" customHeight="1">
      <c r="A32" s="168">
        <v>3012</v>
      </c>
      <c r="B32" s="168">
        <v>821100</v>
      </c>
      <c r="C32" s="114" t="s">
        <v>909</v>
      </c>
      <c r="D32" s="115"/>
      <c r="E32" s="115"/>
    </row>
    <row r="33" spans="1:5">
      <c r="A33" s="69">
        <v>3013</v>
      </c>
      <c r="B33" s="69">
        <v>822000</v>
      </c>
      <c r="C33" s="52" t="s">
        <v>675</v>
      </c>
      <c r="D33" s="84">
        <f>D34</f>
        <v>0</v>
      </c>
      <c r="E33" s="84">
        <f>E34</f>
        <v>0</v>
      </c>
    </row>
    <row r="34" spans="1:5" ht="15.75" customHeight="1">
      <c r="A34" s="168">
        <v>3014</v>
      </c>
      <c r="B34" s="168">
        <v>822100</v>
      </c>
      <c r="C34" s="114" t="s">
        <v>910</v>
      </c>
      <c r="D34" s="115"/>
      <c r="E34" s="115"/>
    </row>
    <row r="35" spans="1:5" ht="24">
      <c r="A35" s="69">
        <v>3015</v>
      </c>
      <c r="B35" s="69">
        <v>823000</v>
      </c>
      <c r="C35" s="52" t="s">
        <v>676</v>
      </c>
      <c r="D35" s="84">
        <f>D36</f>
        <v>0</v>
      </c>
      <c r="E35" s="84">
        <f>E36</f>
        <v>0</v>
      </c>
    </row>
    <row r="36" spans="1:5" ht="15.75" customHeight="1">
      <c r="A36" s="168">
        <v>3016</v>
      </c>
      <c r="B36" s="168">
        <v>823100</v>
      </c>
      <c r="C36" s="114" t="s">
        <v>911</v>
      </c>
      <c r="D36" s="115"/>
      <c r="E36" s="115"/>
    </row>
    <row r="37" spans="1:5" ht="15.75" customHeight="1">
      <c r="A37" s="69">
        <v>3017</v>
      </c>
      <c r="B37" s="69">
        <v>830000</v>
      </c>
      <c r="C37" s="52" t="s">
        <v>677</v>
      </c>
      <c r="D37" s="84">
        <f>D38</f>
        <v>0</v>
      </c>
      <c r="E37" s="84">
        <f>E38</f>
        <v>0</v>
      </c>
    </row>
    <row r="38" spans="1:5" ht="15.75" customHeight="1">
      <c r="A38" s="69">
        <v>3018</v>
      </c>
      <c r="B38" s="69">
        <v>831000</v>
      </c>
      <c r="C38" s="52" t="s">
        <v>29</v>
      </c>
      <c r="D38" s="84">
        <f>D39</f>
        <v>0</v>
      </c>
      <c r="E38" s="84">
        <f>E39</f>
        <v>0</v>
      </c>
    </row>
    <row r="39" spans="1:5" ht="15.75" customHeight="1">
      <c r="A39" s="168">
        <v>3019</v>
      </c>
      <c r="B39" s="168">
        <v>831100</v>
      </c>
      <c r="C39" s="114" t="s">
        <v>655</v>
      </c>
      <c r="D39" s="115"/>
      <c r="E39" s="115"/>
    </row>
    <row r="40" spans="1:5" ht="24">
      <c r="A40" s="69">
        <v>3020</v>
      </c>
      <c r="B40" s="69">
        <v>840000</v>
      </c>
      <c r="C40" s="52" t="s">
        <v>30</v>
      </c>
      <c r="D40" s="84">
        <f>D41+D43+D45</f>
        <v>0</v>
      </c>
      <c r="E40" s="84">
        <f>E41+E43+E45</f>
        <v>0</v>
      </c>
    </row>
    <row r="41" spans="1:5" ht="15.75" customHeight="1">
      <c r="A41" s="69">
        <v>3021</v>
      </c>
      <c r="B41" s="69">
        <v>841000</v>
      </c>
      <c r="C41" s="52" t="s">
        <v>31</v>
      </c>
      <c r="D41" s="84">
        <f>D42</f>
        <v>0</v>
      </c>
      <c r="E41" s="84">
        <f>E42</f>
        <v>0</v>
      </c>
    </row>
    <row r="42" spans="1:5" ht="15.75" customHeight="1">
      <c r="A42" s="168">
        <v>3022</v>
      </c>
      <c r="B42" s="168">
        <v>841100</v>
      </c>
      <c r="C42" s="114" t="s">
        <v>656</v>
      </c>
      <c r="D42" s="115"/>
      <c r="E42" s="115"/>
    </row>
    <row r="43" spans="1:5" ht="15.75" customHeight="1">
      <c r="A43" s="69">
        <v>3023</v>
      </c>
      <c r="B43" s="69">
        <v>842000</v>
      </c>
      <c r="C43" s="52" t="s">
        <v>32</v>
      </c>
      <c r="D43" s="84">
        <f>D44</f>
        <v>0</v>
      </c>
      <c r="E43" s="84">
        <f>E44</f>
        <v>0</v>
      </c>
    </row>
    <row r="44" spans="1:5" ht="15.75" customHeight="1">
      <c r="A44" s="168">
        <v>3024</v>
      </c>
      <c r="B44" s="168">
        <v>842100</v>
      </c>
      <c r="C44" s="114" t="s">
        <v>657</v>
      </c>
      <c r="D44" s="115"/>
      <c r="E44" s="115"/>
    </row>
    <row r="45" spans="1:5" ht="15.75" customHeight="1">
      <c r="A45" s="69">
        <v>3025</v>
      </c>
      <c r="B45" s="69">
        <v>843000</v>
      </c>
      <c r="C45" s="52" t="s">
        <v>33</v>
      </c>
      <c r="D45" s="84">
        <f>D46</f>
        <v>0</v>
      </c>
      <c r="E45" s="84">
        <f>E46</f>
        <v>0</v>
      </c>
    </row>
    <row r="46" spans="1:5" ht="15.75" customHeight="1">
      <c r="A46" s="168">
        <v>3026</v>
      </c>
      <c r="B46" s="168">
        <v>843100</v>
      </c>
      <c r="C46" s="114" t="s">
        <v>658</v>
      </c>
      <c r="D46" s="115"/>
      <c r="E46" s="115"/>
    </row>
    <row r="47" spans="1:5" ht="24">
      <c r="A47" s="69">
        <v>3027</v>
      </c>
      <c r="B47" s="69">
        <v>900000</v>
      </c>
      <c r="C47" s="52" t="s">
        <v>34</v>
      </c>
      <c r="D47" s="84">
        <f>D48+D67</f>
        <v>0</v>
      </c>
      <c r="E47" s="84">
        <f>E48+E67</f>
        <v>0</v>
      </c>
    </row>
    <row r="48" spans="1:5">
      <c r="A48" s="69">
        <v>3028</v>
      </c>
      <c r="B48" s="69">
        <v>910000</v>
      </c>
      <c r="C48" s="52" t="s">
        <v>35</v>
      </c>
      <c r="D48" s="84">
        <f>D49+D59</f>
        <v>0</v>
      </c>
      <c r="E48" s="84">
        <f>E49+E59</f>
        <v>0</v>
      </c>
    </row>
    <row r="49" spans="1:5" ht="24">
      <c r="A49" s="69">
        <v>3029</v>
      </c>
      <c r="B49" s="69">
        <v>911000</v>
      </c>
      <c r="C49" s="52" t="s">
        <v>1337</v>
      </c>
      <c r="D49" s="84">
        <f>SUM(D50:D58)</f>
        <v>0</v>
      </c>
      <c r="E49" s="84">
        <f>SUM(E50:E58)</f>
        <v>0</v>
      </c>
    </row>
    <row r="50" spans="1:5" ht="24">
      <c r="A50" s="168">
        <v>3030</v>
      </c>
      <c r="B50" s="168">
        <v>911100</v>
      </c>
      <c r="C50" s="114" t="s">
        <v>22</v>
      </c>
      <c r="D50" s="115"/>
      <c r="E50" s="115"/>
    </row>
    <row r="51" spans="1:5">
      <c r="A51" s="168">
        <v>3031</v>
      </c>
      <c r="B51" s="168">
        <v>911200</v>
      </c>
      <c r="C51" s="114" t="s">
        <v>23</v>
      </c>
      <c r="D51" s="115"/>
      <c r="E51" s="115"/>
    </row>
    <row r="52" spans="1:5" ht="24">
      <c r="A52" s="168">
        <v>3032</v>
      </c>
      <c r="B52" s="168">
        <v>911300</v>
      </c>
      <c r="C52" s="114" t="s">
        <v>24</v>
      </c>
      <c r="D52" s="115"/>
      <c r="E52" s="115"/>
    </row>
    <row r="53" spans="1:5">
      <c r="A53" s="168">
        <v>3033</v>
      </c>
      <c r="B53" s="168">
        <v>911400</v>
      </c>
      <c r="C53" s="114" t="s">
        <v>25</v>
      </c>
      <c r="D53" s="115"/>
      <c r="E53" s="115"/>
    </row>
    <row r="54" spans="1:5">
      <c r="A54" s="168">
        <v>3034</v>
      </c>
      <c r="B54" s="168">
        <v>911500</v>
      </c>
      <c r="C54" s="114" t="s">
        <v>36</v>
      </c>
      <c r="D54" s="115"/>
      <c r="E54" s="115"/>
    </row>
    <row r="55" spans="1:5">
      <c r="A55" s="168">
        <v>3035</v>
      </c>
      <c r="B55" s="168">
        <v>911600</v>
      </c>
      <c r="C55" s="114" t="s">
        <v>1034</v>
      </c>
      <c r="D55" s="115"/>
      <c r="E55" s="115"/>
    </row>
    <row r="56" spans="1:5">
      <c r="A56" s="168">
        <v>3036</v>
      </c>
      <c r="B56" s="168">
        <v>911700</v>
      </c>
      <c r="C56" s="114" t="s">
        <v>26</v>
      </c>
      <c r="D56" s="115"/>
      <c r="E56" s="115"/>
    </row>
    <row r="57" spans="1:5">
      <c r="A57" s="168">
        <v>3037</v>
      </c>
      <c r="B57" s="168">
        <v>911800</v>
      </c>
      <c r="C57" s="114" t="s">
        <v>27</v>
      </c>
      <c r="D57" s="115"/>
      <c r="E57" s="115"/>
    </row>
    <row r="58" spans="1:5">
      <c r="A58" s="168">
        <v>3038</v>
      </c>
      <c r="B58" s="168">
        <v>911900</v>
      </c>
      <c r="C58" s="114" t="s">
        <v>287</v>
      </c>
      <c r="D58" s="115"/>
      <c r="E58" s="115"/>
    </row>
    <row r="59" spans="1:5" ht="24">
      <c r="A59" s="69">
        <v>3039</v>
      </c>
      <c r="B59" s="69">
        <v>912000</v>
      </c>
      <c r="C59" s="52" t="s">
        <v>37</v>
      </c>
      <c r="D59" s="84">
        <f>SUM(D60:D66)</f>
        <v>0</v>
      </c>
      <c r="E59" s="84">
        <f>SUM(E60:E66)</f>
        <v>0</v>
      </c>
    </row>
    <row r="60" spans="1:5" ht="24">
      <c r="A60" s="168">
        <v>3040</v>
      </c>
      <c r="B60" s="168">
        <v>912100</v>
      </c>
      <c r="C60" s="114" t="s">
        <v>1338</v>
      </c>
      <c r="D60" s="115"/>
      <c r="E60" s="115"/>
    </row>
    <row r="61" spans="1:5">
      <c r="A61" s="168">
        <v>3041</v>
      </c>
      <c r="B61" s="168">
        <v>912200</v>
      </c>
      <c r="C61" s="114" t="s">
        <v>288</v>
      </c>
      <c r="D61" s="115"/>
      <c r="E61" s="115"/>
    </row>
    <row r="62" spans="1:5">
      <c r="A62" s="168">
        <v>3042</v>
      </c>
      <c r="B62" s="168">
        <v>912300</v>
      </c>
      <c r="C62" s="114" t="s">
        <v>289</v>
      </c>
      <c r="D62" s="115"/>
      <c r="E62" s="115"/>
    </row>
    <row r="63" spans="1:5">
      <c r="A63" s="168">
        <v>3043</v>
      </c>
      <c r="B63" s="168">
        <v>912400</v>
      </c>
      <c r="C63" s="114" t="s">
        <v>290</v>
      </c>
      <c r="D63" s="115"/>
      <c r="E63" s="115"/>
    </row>
    <row r="64" spans="1:5">
      <c r="A64" s="168">
        <v>3044</v>
      </c>
      <c r="B64" s="168">
        <v>912500</v>
      </c>
      <c r="C64" s="114" t="s">
        <v>1073</v>
      </c>
      <c r="D64" s="115"/>
      <c r="E64" s="115"/>
    </row>
    <row r="65" spans="1:5">
      <c r="A65" s="168">
        <v>3045</v>
      </c>
      <c r="B65" s="168">
        <v>912600</v>
      </c>
      <c r="C65" s="114" t="s">
        <v>1074</v>
      </c>
      <c r="D65" s="115"/>
      <c r="E65" s="115"/>
    </row>
    <row r="66" spans="1:5">
      <c r="A66" s="168">
        <v>3046</v>
      </c>
      <c r="B66" s="168">
        <v>912900</v>
      </c>
      <c r="C66" s="114" t="s">
        <v>1075</v>
      </c>
      <c r="D66" s="115"/>
      <c r="E66" s="115"/>
    </row>
    <row r="67" spans="1:5" ht="24">
      <c r="A67" s="65">
        <v>3047</v>
      </c>
      <c r="B67" s="69">
        <v>920000</v>
      </c>
      <c r="C67" s="52" t="s">
        <v>38</v>
      </c>
      <c r="D67" s="84">
        <f>D68+D78</f>
        <v>0</v>
      </c>
      <c r="E67" s="84">
        <f>E68+E78</f>
        <v>0</v>
      </c>
    </row>
    <row r="68" spans="1:5" ht="24">
      <c r="A68" s="65">
        <v>3048</v>
      </c>
      <c r="B68" s="69">
        <v>921000</v>
      </c>
      <c r="C68" s="52" t="s">
        <v>1339</v>
      </c>
      <c r="D68" s="84">
        <f>SUM(D69:D77)</f>
        <v>0</v>
      </c>
      <c r="E68" s="84">
        <f>SUM(E69:E77)</f>
        <v>0</v>
      </c>
    </row>
    <row r="69" spans="1:5" ht="24">
      <c r="A69" s="168">
        <v>3049</v>
      </c>
      <c r="B69" s="168">
        <v>921100</v>
      </c>
      <c r="C69" s="114" t="s">
        <v>1076</v>
      </c>
      <c r="D69" s="115"/>
      <c r="E69" s="115"/>
    </row>
    <row r="70" spans="1:5">
      <c r="A70" s="168">
        <v>3050</v>
      </c>
      <c r="B70" s="168">
        <v>921200</v>
      </c>
      <c r="C70" s="114" t="s">
        <v>1077</v>
      </c>
      <c r="D70" s="115"/>
      <c r="E70" s="115"/>
    </row>
    <row r="71" spans="1:5" ht="24">
      <c r="A71" s="168">
        <v>3051</v>
      </c>
      <c r="B71" s="168">
        <v>921300</v>
      </c>
      <c r="C71" s="114" t="s">
        <v>1078</v>
      </c>
      <c r="D71" s="115"/>
      <c r="E71" s="115"/>
    </row>
    <row r="72" spans="1:5" ht="24">
      <c r="A72" s="168">
        <v>3052</v>
      </c>
      <c r="B72" s="168">
        <v>921400</v>
      </c>
      <c r="C72" s="114" t="s">
        <v>574</v>
      </c>
      <c r="D72" s="115"/>
      <c r="E72" s="115"/>
    </row>
    <row r="73" spans="1:5" ht="24">
      <c r="A73" s="168">
        <v>3053</v>
      </c>
      <c r="B73" s="168">
        <v>921500</v>
      </c>
      <c r="C73" s="114" t="s">
        <v>575</v>
      </c>
      <c r="D73" s="115"/>
      <c r="E73" s="115"/>
    </row>
    <row r="74" spans="1:5" ht="24">
      <c r="A74" s="168">
        <v>3054</v>
      </c>
      <c r="B74" s="168">
        <v>921600</v>
      </c>
      <c r="C74" s="114" t="s">
        <v>39</v>
      </c>
      <c r="D74" s="115"/>
      <c r="E74" s="115"/>
    </row>
    <row r="75" spans="1:5" ht="24">
      <c r="A75" s="168">
        <v>3055</v>
      </c>
      <c r="B75" s="168">
        <v>921700</v>
      </c>
      <c r="C75" s="114" t="s">
        <v>489</v>
      </c>
      <c r="D75" s="115"/>
      <c r="E75" s="115"/>
    </row>
    <row r="76" spans="1:5" ht="24">
      <c r="A76" s="168">
        <v>3056</v>
      </c>
      <c r="B76" s="168">
        <v>921800</v>
      </c>
      <c r="C76" s="114" t="s">
        <v>490</v>
      </c>
      <c r="D76" s="115"/>
      <c r="E76" s="115"/>
    </row>
    <row r="77" spans="1:5">
      <c r="A77" s="168">
        <v>3057</v>
      </c>
      <c r="B77" s="168">
        <v>921900</v>
      </c>
      <c r="C77" s="114" t="s">
        <v>71</v>
      </c>
      <c r="D77" s="115"/>
      <c r="E77" s="115"/>
    </row>
    <row r="78" spans="1:5" ht="24">
      <c r="A78" s="65">
        <v>3058</v>
      </c>
      <c r="B78" s="69">
        <v>922000</v>
      </c>
      <c r="C78" s="52" t="s">
        <v>40</v>
      </c>
      <c r="D78" s="84">
        <f>SUM(D79:D86)</f>
        <v>0</v>
      </c>
      <c r="E78" s="84">
        <f>SUM(E79:E86)</f>
        <v>0</v>
      </c>
    </row>
    <row r="79" spans="1:5" ht="24">
      <c r="A79" s="168">
        <v>3059</v>
      </c>
      <c r="B79" s="168">
        <v>922100</v>
      </c>
      <c r="C79" s="114" t="s">
        <v>72</v>
      </c>
      <c r="D79" s="115"/>
      <c r="E79" s="115"/>
    </row>
    <row r="80" spans="1:5">
      <c r="A80" s="168">
        <v>3060</v>
      </c>
      <c r="B80" s="168">
        <v>922200</v>
      </c>
      <c r="C80" s="114" t="s">
        <v>73</v>
      </c>
      <c r="D80" s="115"/>
      <c r="E80" s="115"/>
    </row>
    <row r="81" spans="1:5" ht="24">
      <c r="A81" s="168">
        <v>3061</v>
      </c>
      <c r="B81" s="168">
        <v>922300</v>
      </c>
      <c r="C81" s="114" t="s">
        <v>148</v>
      </c>
      <c r="D81" s="115"/>
      <c r="E81" s="115"/>
    </row>
    <row r="82" spans="1:5" ht="24">
      <c r="A82" s="168">
        <v>3062</v>
      </c>
      <c r="B82" s="168">
        <v>922400</v>
      </c>
      <c r="C82" s="114" t="s">
        <v>149</v>
      </c>
      <c r="D82" s="115"/>
      <c r="E82" s="115"/>
    </row>
    <row r="83" spans="1:5" ht="24">
      <c r="A83" s="168">
        <v>3063</v>
      </c>
      <c r="B83" s="168">
        <v>922500</v>
      </c>
      <c r="C83" s="114" t="s">
        <v>294</v>
      </c>
      <c r="D83" s="115"/>
      <c r="E83" s="115"/>
    </row>
    <row r="84" spans="1:5" ht="24">
      <c r="A84" s="168">
        <v>3064</v>
      </c>
      <c r="B84" s="168">
        <v>922600</v>
      </c>
      <c r="C84" s="114" t="s">
        <v>1056</v>
      </c>
      <c r="D84" s="115"/>
      <c r="E84" s="115"/>
    </row>
    <row r="85" spans="1:5">
      <c r="A85" s="168">
        <v>3065</v>
      </c>
      <c r="B85" s="168">
        <v>922700</v>
      </c>
      <c r="C85" s="114" t="s">
        <v>1057</v>
      </c>
      <c r="D85" s="115"/>
      <c r="E85" s="115"/>
    </row>
    <row r="86" spans="1:5">
      <c r="A86" s="168">
        <v>3066</v>
      </c>
      <c r="B86" s="168">
        <v>922800</v>
      </c>
      <c r="C86" s="114" t="s">
        <v>576</v>
      </c>
      <c r="D86" s="115"/>
      <c r="E86" s="115"/>
    </row>
    <row r="87" spans="1:5">
      <c r="A87" s="65">
        <v>3067</v>
      </c>
      <c r="B87" s="69"/>
      <c r="C87" s="52" t="s">
        <v>41</v>
      </c>
      <c r="D87" s="84">
        <f>D88+D134</f>
        <v>15108</v>
      </c>
      <c r="E87" s="84">
        <f>E88+E134</f>
        <v>6099</v>
      </c>
    </row>
    <row r="88" spans="1:5" ht="24">
      <c r="A88" s="65">
        <v>3068</v>
      </c>
      <c r="B88" s="69">
        <v>500000</v>
      </c>
      <c r="C88" s="52" t="s">
        <v>1340</v>
      </c>
      <c r="D88" s="84">
        <f>D89+D111+D120+D123+D131</f>
        <v>6138</v>
      </c>
      <c r="E88" s="84">
        <f>E89+E111+E120+E123+E131</f>
        <v>6099</v>
      </c>
    </row>
    <row r="89" spans="1:5">
      <c r="A89" s="65">
        <v>3069</v>
      </c>
      <c r="B89" s="69">
        <v>510000</v>
      </c>
      <c r="C89" s="52" t="s">
        <v>1341</v>
      </c>
      <c r="D89" s="84">
        <f>D90+D95+D105+D107+D109</f>
        <v>6138</v>
      </c>
      <c r="E89" s="84">
        <f>E90+E95+E105+E107+E109</f>
        <v>6099</v>
      </c>
    </row>
    <row r="90" spans="1:5">
      <c r="A90" s="65">
        <v>3070</v>
      </c>
      <c r="B90" s="69">
        <v>511000</v>
      </c>
      <c r="C90" s="52" t="s">
        <v>1342</v>
      </c>
      <c r="D90" s="84">
        <f>SUM(D91:D94)</f>
        <v>487</v>
      </c>
      <c r="E90" s="84">
        <f>SUM(E91:E94)</f>
        <v>5347</v>
      </c>
    </row>
    <row r="91" spans="1:5">
      <c r="A91" s="168">
        <v>3071</v>
      </c>
      <c r="B91" s="168">
        <v>511100</v>
      </c>
      <c r="C91" s="114" t="s">
        <v>912</v>
      </c>
      <c r="D91" s="115"/>
      <c r="E91" s="115"/>
    </row>
    <row r="92" spans="1:5">
      <c r="A92" s="168">
        <v>3072</v>
      </c>
      <c r="B92" s="168">
        <v>511200</v>
      </c>
      <c r="C92" s="114" t="s">
        <v>913</v>
      </c>
      <c r="D92" s="115"/>
      <c r="E92" s="115"/>
    </row>
    <row r="93" spans="1:5">
      <c r="A93" s="168">
        <v>3073</v>
      </c>
      <c r="B93" s="168">
        <v>511300</v>
      </c>
      <c r="C93" s="114" t="s">
        <v>914</v>
      </c>
      <c r="D93" s="115">
        <v>127</v>
      </c>
      <c r="E93" s="115">
        <v>5190</v>
      </c>
    </row>
    <row r="94" spans="1:5">
      <c r="A94" s="168">
        <v>3074</v>
      </c>
      <c r="B94" s="168">
        <v>511400</v>
      </c>
      <c r="C94" s="114" t="s">
        <v>915</v>
      </c>
      <c r="D94" s="115">
        <v>360</v>
      </c>
      <c r="E94" s="115">
        <v>157</v>
      </c>
    </row>
    <row r="95" spans="1:5">
      <c r="A95" s="65">
        <v>3075</v>
      </c>
      <c r="B95" s="69">
        <v>512000</v>
      </c>
      <c r="C95" s="52" t="s">
        <v>42</v>
      </c>
      <c r="D95" s="84">
        <f>SUM(D96:D104)</f>
        <v>5513</v>
      </c>
      <c r="E95" s="84">
        <f>SUM(E96:E104)</f>
        <v>718</v>
      </c>
    </row>
    <row r="96" spans="1:5">
      <c r="A96" s="168">
        <v>3076</v>
      </c>
      <c r="B96" s="168">
        <v>512100</v>
      </c>
      <c r="C96" s="114" t="s">
        <v>916</v>
      </c>
      <c r="D96" s="115">
        <v>4716</v>
      </c>
      <c r="E96" s="115">
        <v>277</v>
      </c>
    </row>
    <row r="97" spans="1:5">
      <c r="A97" s="168">
        <v>3077</v>
      </c>
      <c r="B97" s="168">
        <v>512200</v>
      </c>
      <c r="C97" s="114" t="s">
        <v>242</v>
      </c>
      <c r="D97" s="115">
        <v>459</v>
      </c>
      <c r="E97" s="115">
        <v>441</v>
      </c>
    </row>
    <row r="98" spans="1:5">
      <c r="A98" s="168">
        <v>3078</v>
      </c>
      <c r="B98" s="168">
        <v>512300</v>
      </c>
      <c r="C98" s="114" t="s">
        <v>243</v>
      </c>
      <c r="D98" s="115"/>
      <c r="E98" s="115"/>
    </row>
    <row r="99" spans="1:5">
      <c r="A99" s="168">
        <v>3079</v>
      </c>
      <c r="B99" s="168">
        <v>512400</v>
      </c>
      <c r="C99" s="114" t="s">
        <v>509</v>
      </c>
      <c r="D99" s="115"/>
      <c r="E99" s="115"/>
    </row>
    <row r="100" spans="1:5">
      <c r="A100" s="168">
        <v>3080</v>
      </c>
      <c r="B100" s="168">
        <v>512500</v>
      </c>
      <c r="C100" s="114" t="s">
        <v>244</v>
      </c>
      <c r="D100" s="115">
        <v>283</v>
      </c>
      <c r="E100" s="115"/>
    </row>
    <row r="101" spans="1:5">
      <c r="A101" s="168">
        <v>3081</v>
      </c>
      <c r="B101" s="168">
        <v>512600</v>
      </c>
      <c r="C101" s="114" t="s">
        <v>1343</v>
      </c>
      <c r="D101" s="115"/>
      <c r="E101" s="115"/>
    </row>
    <row r="102" spans="1:5">
      <c r="A102" s="168">
        <v>3082</v>
      </c>
      <c r="B102" s="168">
        <v>512700</v>
      </c>
      <c r="C102" s="114" t="s">
        <v>150</v>
      </c>
      <c r="D102" s="115"/>
      <c r="E102" s="115"/>
    </row>
    <row r="103" spans="1:5">
      <c r="A103" s="168">
        <v>3083</v>
      </c>
      <c r="B103" s="168">
        <v>512800</v>
      </c>
      <c r="C103" s="114" t="s">
        <v>151</v>
      </c>
      <c r="D103" s="115"/>
      <c r="E103" s="115"/>
    </row>
    <row r="104" spans="1:5" ht="24">
      <c r="A104" s="168">
        <v>3084</v>
      </c>
      <c r="B104" s="168">
        <v>512900</v>
      </c>
      <c r="C104" s="114" t="s">
        <v>917</v>
      </c>
      <c r="D104" s="115">
        <v>55</v>
      </c>
      <c r="E104" s="115"/>
    </row>
    <row r="105" spans="1:5">
      <c r="A105" s="65">
        <v>3085</v>
      </c>
      <c r="B105" s="69">
        <v>513000</v>
      </c>
      <c r="C105" s="52" t="s">
        <v>510</v>
      </c>
      <c r="D105" s="84">
        <f>D106</f>
        <v>0</v>
      </c>
      <c r="E105" s="84">
        <f>E106</f>
        <v>0</v>
      </c>
    </row>
    <row r="106" spans="1:5">
      <c r="A106" s="168">
        <v>3086</v>
      </c>
      <c r="B106" s="169">
        <v>513100</v>
      </c>
      <c r="C106" s="170" t="s">
        <v>937</v>
      </c>
      <c r="D106" s="115"/>
      <c r="E106" s="115"/>
    </row>
    <row r="107" spans="1:5">
      <c r="A107" s="68">
        <v>3087</v>
      </c>
      <c r="B107" s="153">
        <v>514000</v>
      </c>
      <c r="C107" s="81" t="s">
        <v>511</v>
      </c>
      <c r="D107" s="171">
        <f>D108</f>
        <v>18</v>
      </c>
      <c r="E107" s="171">
        <f>E108</f>
        <v>0</v>
      </c>
    </row>
    <row r="108" spans="1:5">
      <c r="A108" s="168">
        <v>3088</v>
      </c>
      <c r="B108" s="159">
        <v>514100</v>
      </c>
      <c r="C108" s="152" t="s">
        <v>918</v>
      </c>
      <c r="D108" s="172">
        <v>18</v>
      </c>
      <c r="E108" s="115"/>
    </row>
    <row r="109" spans="1:5">
      <c r="A109" s="68">
        <v>3089</v>
      </c>
      <c r="B109" s="153">
        <v>515000</v>
      </c>
      <c r="C109" s="81" t="s">
        <v>512</v>
      </c>
      <c r="D109" s="171">
        <f>D110</f>
        <v>120</v>
      </c>
      <c r="E109" s="171">
        <f>E110</f>
        <v>34</v>
      </c>
    </row>
    <row r="110" spans="1:5">
      <c r="A110" s="168">
        <v>3090</v>
      </c>
      <c r="B110" s="154">
        <v>515100</v>
      </c>
      <c r="C110" s="89" t="s">
        <v>724</v>
      </c>
      <c r="D110" s="172">
        <v>120</v>
      </c>
      <c r="E110" s="115">
        <v>34</v>
      </c>
    </row>
    <row r="111" spans="1:5">
      <c r="A111" s="68">
        <v>3091</v>
      </c>
      <c r="B111" s="66">
        <v>520000</v>
      </c>
      <c r="C111" s="67" t="s">
        <v>513</v>
      </c>
      <c r="D111" s="84">
        <f>D112+D114+D118</f>
        <v>0</v>
      </c>
      <c r="E111" s="84">
        <f>E112+E114+E118</f>
        <v>0</v>
      </c>
    </row>
    <row r="112" spans="1:5">
      <c r="A112" s="65">
        <v>3092</v>
      </c>
      <c r="B112" s="69">
        <v>521000</v>
      </c>
      <c r="C112" s="52" t="s">
        <v>514</v>
      </c>
      <c r="D112" s="84">
        <f>D113</f>
        <v>0</v>
      </c>
      <c r="E112" s="84">
        <f>E113</f>
        <v>0</v>
      </c>
    </row>
    <row r="113" spans="1:5">
      <c r="A113" s="173">
        <v>3093</v>
      </c>
      <c r="B113" s="168">
        <v>521100</v>
      </c>
      <c r="C113" s="114" t="s">
        <v>497</v>
      </c>
      <c r="D113" s="115"/>
      <c r="E113" s="115"/>
    </row>
    <row r="114" spans="1:5">
      <c r="A114" s="65">
        <v>3094</v>
      </c>
      <c r="B114" s="69">
        <v>522000</v>
      </c>
      <c r="C114" s="52" t="s">
        <v>515</v>
      </c>
      <c r="D114" s="84">
        <f>SUM(D115:D117)</f>
        <v>0</v>
      </c>
      <c r="E114" s="84">
        <f>SUM(E115:E117)</f>
        <v>0</v>
      </c>
    </row>
    <row r="115" spans="1:5">
      <c r="A115" s="173">
        <v>3095</v>
      </c>
      <c r="B115" s="168">
        <v>522100</v>
      </c>
      <c r="C115" s="114" t="s">
        <v>860</v>
      </c>
      <c r="D115" s="115"/>
      <c r="E115" s="115"/>
    </row>
    <row r="116" spans="1:5">
      <c r="A116" s="168">
        <v>3096</v>
      </c>
      <c r="B116" s="168">
        <v>522200</v>
      </c>
      <c r="C116" s="114" t="s">
        <v>491</v>
      </c>
      <c r="D116" s="115"/>
      <c r="E116" s="115"/>
    </row>
    <row r="117" spans="1:5">
      <c r="A117" s="173">
        <v>3097</v>
      </c>
      <c r="B117" s="168">
        <v>522300</v>
      </c>
      <c r="C117" s="114" t="s">
        <v>492</v>
      </c>
      <c r="D117" s="115"/>
      <c r="E117" s="115"/>
    </row>
    <row r="118" spans="1:5">
      <c r="A118" s="65">
        <v>3098</v>
      </c>
      <c r="B118" s="69">
        <v>523000</v>
      </c>
      <c r="C118" s="52" t="s">
        <v>516</v>
      </c>
      <c r="D118" s="84">
        <f>D119</f>
        <v>0</v>
      </c>
      <c r="E118" s="84">
        <f>E119</f>
        <v>0</v>
      </c>
    </row>
    <row r="119" spans="1:5">
      <c r="A119" s="173">
        <v>3099</v>
      </c>
      <c r="B119" s="168">
        <v>523100</v>
      </c>
      <c r="C119" s="114" t="s">
        <v>493</v>
      </c>
      <c r="D119" s="115"/>
      <c r="E119" s="115"/>
    </row>
    <row r="120" spans="1:5">
      <c r="A120" s="65">
        <v>3100</v>
      </c>
      <c r="B120" s="69">
        <v>530000</v>
      </c>
      <c r="C120" s="52" t="s">
        <v>517</v>
      </c>
      <c r="D120" s="84">
        <f>D121</f>
        <v>0</v>
      </c>
      <c r="E120" s="84">
        <f>E121</f>
        <v>0</v>
      </c>
    </row>
    <row r="121" spans="1:5">
      <c r="A121" s="68">
        <v>3101</v>
      </c>
      <c r="B121" s="69">
        <v>531000</v>
      </c>
      <c r="C121" s="52" t="s">
        <v>518</v>
      </c>
      <c r="D121" s="84">
        <f>D122</f>
        <v>0</v>
      </c>
      <c r="E121" s="84">
        <f>E122</f>
        <v>0</v>
      </c>
    </row>
    <row r="122" spans="1:5">
      <c r="A122" s="168">
        <v>3102</v>
      </c>
      <c r="B122" s="168">
        <v>531100</v>
      </c>
      <c r="C122" s="114" t="s">
        <v>646</v>
      </c>
      <c r="D122" s="115">
        <v>0</v>
      </c>
      <c r="E122" s="115">
        <v>0</v>
      </c>
    </row>
    <row r="123" spans="1:5">
      <c r="A123" s="173">
        <v>3103</v>
      </c>
      <c r="B123" s="69">
        <v>540000</v>
      </c>
      <c r="C123" s="52" t="s">
        <v>519</v>
      </c>
      <c r="D123" s="84">
        <f>D124+D126+D128</f>
        <v>0</v>
      </c>
      <c r="E123" s="84">
        <f>E124+E126+E128</f>
        <v>0</v>
      </c>
    </row>
    <row r="124" spans="1:5">
      <c r="A124" s="65">
        <v>3104</v>
      </c>
      <c r="B124" s="69">
        <v>541000</v>
      </c>
      <c r="C124" s="52" t="s">
        <v>520</v>
      </c>
      <c r="D124" s="84">
        <f>D125</f>
        <v>0</v>
      </c>
      <c r="E124" s="84">
        <f>E125</f>
        <v>0</v>
      </c>
    </row>
    <row r="125" spans="1:5">
      <c r="A125" s="173">
        <v>3105</v>
      </c>
      <c r="B125" s="168">
        <v>541100</v>
      </c>
      <c r="C125" s="114" t="s">
        <v>544</v>
      </c>
      <c r="D125" s="115"/>
      <c r="E125" s="115"/>
    </row>
    <row r="126" spans="1:5">
      <c r="A126" s="65">
        <v>3106</v>
      </c>
      <c r="B126" s="69">
        <v>542000</v>
      </c>
      <c r="C126" s="52" t="s">
        <v>521</v>
      </c>
      <c r="D126" s="84">
        <f>D127</f>
        <v>0</v>
      </c>
      <c r="E126" s="84">
        <f>E127</f>
        <v>0</v>
      </c>
    </row>
    <row r="127" spans="1:5">
      <c r="A127" s="173">
        <v>3107</v>
      </c>
      <c r="B127" s="168">
        <v>542100</v>
      </c>
      <c r="C127" s="114" t="s">
        <v>494</v>
      </c>
      <c r="D127" s="115"/>
      <c r="E127" s="115"/>
    </row>
    <row r="128" spans="1:5">
      <c r="A128" s="65">
        <v>3108</v>
      </c>
      <c r="B128" s="69">
        <v>543000</v>
      </c>
      <c r="C128" s="52" t="s">
        <v>522</v>
      </c>
      <c r="D128" s="84">
        <f>D129+D130</f>
        <v>0</v>
      </c>
      <c r="E128" s="84">
        <f>E129+E130</f>
        <v>0</v>
      </c>
    </row>
    <row r="129" spans="1:5">
      <c r="A129" s="173">
        <v>3109</v>
      </c>
      <c r="B129" s="168">
        <v>543100</v>
      </c>
      <c r="C129" s="114" t="s">
        <v>495</v>
      </c>
      <c r="D129" s="115"/>
      <c r="E129" s="115"/>
    </row>
    <row r="130" spans="1:5">
      <c r="A130" s="168">
        <v>3110</v>
      </c>
      <c r="B130" s="169">
        <v>543200</v>
      </c>
      <c r="C130" s="170" t="s">
        <v>496</v>
      </c>
      <c r="D130" s="115"/>
      <c r="E130" s="115"/>
    </row>
    <row r="131" spans="1:5" ht="36">
      <c r="A131" s="68">
        <v>3111</v>
      </c>
      <c r="B131" s="153">
        <v>550000</v>
      </c>
      <c r="C131" s="81" t="s">
        <v>863</v>
      </c>
      <c r="D131" s="171">
        <f>D132</f>
        <v>0</v>
      </c>
      <c r="E131" s="171">
        <f>E132</f>
        <v>0</v>
      </c>
    </row>
    <row r="132" spans="1:5" ht="36">
      <c r="A132" s="65">
        <v>3112</v>
      </c>
      <c r="B132" s="153">
        <v>551000</v>
      </c>
      <c r="C132" s="81" t="s">
        <v>864</v>
      </c>
      <c r="D132" s="171">
        <f>D133</f>
        <v>0</v>
      </c>
      <c r="E132" s="171">
        <f>E133</f>
        <v>0</v>
      </c>
    </row>
    <row r="133" spans="1:5" ht="24">
      <c r="A133" s="173">
        <v>3113</v>
      </c>
      <c r="B133" s="154">
        <v>551100</v>
      </c>
      <c r="C133" s="89" t="s">
        <v>1048</v>
      </c>
      <c r="D133" s="172"/>
      <c r="E133" s="115"/>
    </row>
    <row r="134" spans="1:5" ht="24">
      <c r="A134" s="65">
        <v>3114</v>
      </c>
      <c r="B134" s="66">
        <v>600000</v>
      </c>
      <c r="C134" s="67" t="s">
        <v>1344</v>
      </c>
      <c r="D134" s="84">
        <f>D135+D160</f>
        <v>8970</v>
      </c>
      <c r="E134" s="84">
        <f>E135+E160</f>
        <v>0</v>
      </c>
    </row>
    <row r="135" spans="1:5">
      <c r="A135" s="68">
        <v>3115</v>
      </c>
      <c r="B135" s="69">
        <v>610000</v>
      </c>
      <c r="C135" s="52" t="s">
        <v>1345</v>
      </c>
      <c r="D135" s="84">
        <f>D136+D146+D154+D156+D158</f>
        <v>8970</v>
      </c>
      <c r="E135" s="84">
        <f>E136+E146+E154+E156+E158</f>
        <v>0</v>
      </c>
    </row>
    <row r="136" spans="1:5" ht="24">
      <c r="A136" s="65">
        <v>3116</v>
      </c>
      <c r="B136" s="69">
        <v>611000</v>
      </c>
      <c r="C136" s="52" t="s">
        <v>865</v>
      </c>
      <c r="D136" s="84">
        <f>SUM(D137:D145)</f>
        <v>8970</v>
      </c>
      <c r="E136" s="84">
        <f>SUM(E137:E145)</f>
        <v>0</v>
      </c>
    </row>
    <row r="137" spans="1:5" ht="24">
      <c r="A137" s="173">
        <v>3117</v>
      </c>
      <c r="B137" s="168">
        <v>611100</v>
      </c>
      <c r="C137" s="114" t="s">
        <v>507</v>
      </c>
      <c r="D137" s="115"/>
      <c r="E137" s="115"/>
    </row>
    <row r="138" spans="1:5">
      <c r="A138" s="168">
        <v>3118</v>
      </c>
      <c r="B138" s="168">
        <v>611200</v>
      </c>
      <c r="C138" s="114" t="s">
        <v>508</v>
      </c>
      <c r="D138" s="115">
        <v>8970</v>
      </c>
      <c r="E138" s="115"/>
    </row>
    <row r="139" spans="1:5">
      <c r="A139" s="173">
        <v>3119</v>
      </c>
      <c r="B139" s="168">
        <v>611300</v>
      </c>
      <c r="C139" s="114" t="s">
        <v>813</v>
      </c>
      <c r="D139" s="115"/>
      <c r="E139" s="115"/>
    </row>
    <row r="140" spans="1:5">
      <c r="A140" s="168">
        <v>3120</v>
      </c>
      <c r="B140" s="168">
        <v>611400</v>
      </c>
      <c r="C140" s="114" t="s">
        <v>814</v>
      </c>
      <c r="D140" s="115"/>
      <c r="E140" s="115"/>
    </row>
    <row r="141" spans="1:5">
      <c r="A141" s="173">
        <v>3121</v>
      </c>
      <c r="B141" s="168">
        <v>611500</v>
      </c>
      <c r="C141" s="114" t="s">
        <v>815</v>
      </c>
      <c r="D141" s="115"/>
      <c r="E141" s="115"/>
    </row>
    <row r="142" spans="1:5">
      <c r="A142" s="168">
        <v>3122</v>
      </c>
      <c r="B142" s="168">
        <v>611600</v>
      </c>
      <c r="C142" s="114" t="s">
        <v>816</v>
      </c>
      <c r="D142" s="115"/>
      <c r="E142" s="115"/>
    </row>
    <row r="143" spans="1:5">
      <c r="A143" s="173">
        <v>3123</v>
      </c>
      <c r="B143" s="168">
        <v>611700</v>
      </c>
      <c r="C143" s="114" t="s">
        <v>817</v>
      </c>
      <c r="D143" s="115"/>
      <c r="E143" s="115"/>
    </row>
    <row r="144" spans="1:5">
      <c r="A144" s="168">
        <v>3124</v>
      </c>
      <c r="B144" s="168">
        <v>611800</v>
      </c>
      <c r="C144" s="114" t="s">
        <v>818</v>
      </c>
      <c r="D144" s="115"/>
      <c r="E144" s="115"/>
    </row>
    <row r="145" spans="1:5">
      <c r="A145" s="173">
        <v>3125</v>
      </c>
      <c r="B145" s="168">
        <v>611900</v>
      </c>
      <c r="C145" s="114" t="s">
        <v>287</v>
      </c>
      <c r="D145" s="115"/>
      <c r="E145" s="115"/>
    </row>
    <row r="146" spans="1:5" ht="24">
      <c r="A146" s="65">
        <v>3126</v>
      </c>
      <c r="B146" s="69">
        <v>612000</v>
      </c>
      <c r="C146" s="52" t="s">
        <v>866</v>
      </c>
      <c r="D146" s="84">
        <f>SUM(D147:D153)</f>
        <v>0</v>
      </c>
      <c r="E146" s="84">
        <f>SUM(E147:E153)</f>
        <v>0</v>
      </c>
    </row>
    <row r="147" spans="1:5" ht="24">
      <c r="A147" s="173">
        <v>3127</v>
      </c>
      <c r="B147" s="168">
        <v>612100</v>
      </c>
      <c r="C147" s="114" t="s">
        <v>1346</v>
      </c>
      <c r="D147" s="115"/>
      <c r="E147" s="115"/>
    </row>
    <row r="148" spans="1:5">
      <c r="A148" s="168">
        <v>3128</v>
      </c>
      <c r="B148" s="168">
        <v>612200</v>
      </c>
      <c r="C148" s="114" t="s">
        <v>819</v>
      </c>
      <c r="D148" s="115"/>
      <c r="E148" s="115"/>
    </row>
    <row r="149" spans="1:5">
      <c r="A149" s="173">
        <v>3129</v>
      </c>
      <c r="B149" s="168">
        <v>612300</v>
      </c>
      <c r="C149" s="114" t="s">
        <v>152</v>
      </c>
      <c r="D149" s="115"/>
      <c r="E149" s="115"/>
    </row>
    <row r="150" spans="1:5">
      <c r="A150" s="168">
        <v>3130</v>
      </c>
      <c r="B150" s="168">
        <v>612400</v>
      </c>
      <c r="C150" s="114" t="s">
        <v>153</v>
      </c>
      <c r="D150" s="115"/>
      <c r="E150" s="115"/>
    </row>
    <row r="151" spans="1:5">
      <c r="A151" s="173">
        <v>3131</v>
      </c>
      <c r="B151" s="168">
        <v>612500</v>
      </c>
      <c r="C151" s="114" t="s">
        <v>154</v>
      </c>
      <c r="D151" s="115"/>
      <c r="E151" s="115"/>
    </row>
    <row r="152" spans="1:5">
      <c r="A152" s="168">
        <v>3132</v>
      </c>
      <c r="B152" s="168">
        <v>612600</v>
      </c>
      <c r="C152" s="114" t="s">
        <v>155</v>
      </c>
      <c r="D152" s="115"/>
      <c r="E152" s="115"/>
    </row>
    <row r="153" spans="1:5">
      <c r="A153" s="173">
        <v>3133</v>
      </c>
      <c r="B153" s="168">
        <v>612900</v>
      </c>
      <c r="C153" s="114" t="s">
        <v>1075</v>
      </c>
      <c r="D153" s="115"/>
      <c r="E153" s="115"/>
    </row>
    <row r="154" spans="1:5">
      <c r="A154" s="65">
        <v>3134</v>
      </c>
      <c r="B154" s="69">
        <v>613000</v>
      </c>
      <c r="C154" s="52" t="s">
        <v>867</v>
      </c>
      <c r="D154" s="84">
        <f>D155</f>
        <v>0</v>
      </c>
      <c r="E154" s="84">
        <f>E155</f>
        <v>0</v>
      </c>
    </row>
    <row r="155" spans="1:5">
      <c r="A155" s="173">
        <v>3135</v>
      </c>
      <c r="B155" s="169">
        <v>613100</v>
      </c>
      <c r="C155" s="170" t="s">
        <v>156</v>
      </c>
      <c r="D155" s="115"/>
      <c r="E155" s="115"/>
    </row>
    <row r="156" spans="1:5" ht="24">
      <c r="A156" s="65">
        <v>3136</v>
      </c>
      <c r="B156" s="153">
        <v>614000</v>
      </c>
      <c r="C156" s="81" t="s">
        <v>868</v>
      </c>
      <c r="D156" s="171">
        <f>D157</f>
        <v>0</v>
      </c>
      <c r="E156" s="171">
        <f>E157</f>
        <v>0</v>
      </c>
    </row>
    <row r="157" spans="1:5">
      <c r="A157" s="173">
        <v>3137</v>
      </c>
      <c r="B157" s="154">
        <v>614100</v>
      </c>
      <c r="C157" s="89" t="s">
        <v>206</v>
      </c>
      <c r="D157" s="172"/>
      <c r="E157" s="115"/>
    </row>
    <row r="158" spans="1:5" ht="24">
      <c r="A158" s="64">
        <v>3138</v>
      </c>
      <c r="B158" s="153">
        <v>615000</v>
      </c>
      <c r="C158" s="81" t="s">
        <v>1347</v>
      </c>
      <c r="D158" s="374">
        <f>D159</f>
        <v>0</v>
      </c>
      <c r="E158" s="374">
        <f>E159</f>
        <v>0</v>
      </c>
    </row>
    <row r="159" spans="1:5">
      <c r="A159" s="75">
        <v>3139</v>
      </c>
      <c r="B159" s="154">
        <v>615100</v>
      </c>
      <c r="C159" s="89" t="s">
        <v>1348</v>
      </c>
      <c r="D159" s="375"/>
      <c r="E159" s="376"/>
    </row>
    <row r="160" spans="1:5" ht="24">
      <c r="A160" s="65">
        <v>3140</v>
      </c>
      <c r="B160" s="66">
        <v>620000</v>
      </c>
      <c r="C160" s="67" t="s">
        <v>1349</v>
      </c>
      <c r="D160" s="84">
        <f>D161+D171+D180</f>
        <v>0</v>
      </c>
      <c r="E160" s="84">
        <f>E161+E171+E180</f>
        <v>0</v>
      </c>
    </row>
    <row r="161" spans="1:5" ht="24">
      <c r="A161" s="68">
        <v>3141</v>
      </c>
      <c r="B161" s="69">
        <v>621000</v>
      </c>
      <c r="C161" s="52" t="s">
        <v>1350</v>
      </c>
      <c r="D161" s="84">
        <f>SUM(D162:D170)</f>
        <v>0</v>
      </c>
      <c r="E161" s="84">
        <f>SUM(E162:E170)</f>
        <v>0</v>
      </c>
    </row>
    <row r="162" spans="1:5">
      <c r="A162" s="174">
        <v>3142</v>
      </c>
      <c r="B162" s="168">
        <v>621100</v>
      </c>
      <c r="C162" s="114" t="s">
        <v>157</v>
      </c>
      <c r="D162" s="115"/>
      <c r="E162" s="115"/>
    </row>
    <row r="163" spans="1:5">
      <c r="A163" s="173">
        <v>3143</v>
      </c>
      <c r="B163" s="168">
        <v>621200</v>
      </c>
      <c r="C163" s="114" t="s">
        <v>498</v>
      </c>
      <c r="D163" s="115"/>
      <c r="E163" s="115"/>
    </row>
    <row r="164" spans="1:5">
      <c r="A164" s="174">
        <v>3144</v>
      </c>
      <c r="B164" s="168">
        <v>621300</v>
      </c>
      <c r="C164" s="114" t="s">
        <v>810</v>
      </c>
      <c r="D164" s="115"/>
      <c r="E164" s="115"/>
    </row>
    <row r="165" spans="1:5">
      <c r="A165" s="173">
        <v>3145</v>
      </c>
      <c r="B165" s="168">
        <v>621400</v>
      </c>
      <c r="C165" s="114" t="s">
        <v>207</v>
      </c>
      <c r="D165" s="115"/>
      <c r="E165" s="115"/>
    </row>
    <row r="166" spans="1:5">
      <c r="A166" s="174">
        <v>3146</v>
      </c>
      <c r="B166" s="168">
        <v>621500</v>
      </c>
      <c r="C166" s="114" t="s">
        <v>158</v>
      </c>
      <c r="D166" s="115"/>
      <c r="E166" s="115"/>
    </row>
    <row r="167" spans="1:5">
      <c r="A167" s="173">
        <v>3147</v>
      </c>
      <c r="B167" s="168">
        <v>621600</v>
      </c>
      <c r="C167" s="114" t="s">
        <v>811</v>
      </c>
      <c r="D167" s="115"/>
      <c r="E167" s="115"/>
    </row>
    <row r="168" spans="1:5">
      <c r="A168" s="174">
        <v>3148</v>
      </c>
      <c r="B168" s="168">
        <v>621700</v>
      </c>
      <c r="C168" s="114" t="s">
        <v>524</v>
      </c>
      <c r="D168" s="115"/>
      <c r="E168" s="115"/>
    </row>
    <row r="169" spans="1:5">
      <c r="A169" s="173">
        <v>3149</v>
      </c>
      <c r="B169" s="168">
        <v>621800</v>
      </c>
      <c r="C169" s="114" t="s">
        <v>812</v>
      </c>
      <c r="D169" s="115"/>
      <c r="E169" s="115"/>
    </row>
    <row r="170" spans="1:5">
      <c r="A170" s="174">
        <v>3150</v>
      </c>
      <c r="B170" s="168">
        <v>621900</v>
      </c>
      <c r="C170" s="114" t="s">
        <v>525</v>
      </c>
      <c r="D170" s="115"/>
      <c r="E170" s="115"/>
    </row>
    <row r="171" spans="1:5" ht="24">
      <c r="A171" s="68">
        <v>3151</v>
      </c>
      <c r="B171" s="69">
        <v>622000</v>
      </c>
      <c r="C171" s="52" t="s">
        <v>1351</v>
      </c>
      <c r="D171" s="84">
        <f>SUM(D172:D179)</f>
        <v>0</v>
      </c>
      <c r="E171" s="84">
        <f>SUM(E172:E179)</f>
        <v>0</v>
      </c>
    </row>
    <row r="172" spans="1:5">
      <c r="A172" s="174">
        <v>3152</v>
      </c>
      <c r="B172" s="168">
        <v>622100</v>
      </c>
      <c r="C172" s="114" t="s">
        <v>526</v>
      </c>
      <c r="D172" s="115"/>
      <c r="E172" s="115"/>
    </row>
    <row r="173" spans="1:5">
      <c r="A173" s="173">
        <v>3153</v>
      </c>
      <c r="B173" s="168">
        <v>622200</v>
      </c>
      <c r="C173" s="114" t="s">
        <v>1049</v>
      </c>
      <c r="D173" s="115"/>
      <c r="E173" s="115"/>
    </row>
    <row r="174" spans="1:5">
      <c r="A174" s="174">
        <v>3154</v>
      </c>
      <c r="B174" s="168">
        <v>622300</v>
      </c>
      <c r="C174" s="114" t="s">
        <v>1050</v>
      </c>
      <c r="D174" s="115"/>
      <c r="E174" s="115"/>
    </row>
    <row r="175" spans="1:5">
      <c r="A175" s="173">
        <v>3155</v>
      </c>
      <c r="B175" s="168">
        <v>622400</v>
      </c>
      <c r="C175" s="114" t="s">
        <v>1051</v>
      </c>
      <c r="D175" s="115"/>
      <c r="E175" s="115"/>
    </row>
    <row r="176" spans="1:5">
      <c r="A176" s="174">
        <v>3156</v>
      </c>
      <c r="B176" s="168">
        <v>622500</v>
      </c>
      <c r="C176" s="114" t="s">
        <v>1052</v>
      </c>
      <c r="D176" s="115"/>
      <c r="E176" s="115"/>
    </row>
    <row r="177" spans="1:5">
      <c r="A177" s="173">
        <v>3157</v>
      </c>
      <c r="B177" s="168">
        <v>622600</v>
      </c>
      <c r="C177" s="114" t="s">
        <v>528</v>
      </c>
      <c r="D177" s="115"/>
      <c r="E177" s="115"/>
    </row>
    <row r="178" spans="1:5">
      <c r="A178" s="174">
        <v>3158</v>
      </c>
      <c r="B178" s="169">
        <v>622700</v>
      </c>
      <c r="C178" s="170" t="s">
        <v>527</v>
      </c>
      <c r="D178" s="115"/>
      <c r="E178" s="115"/>
    </row>
    <row r="179" spans="1:5">
      <c r="A179" s="173">
        <v>3159</v>
      </c>
      <c r="B179" s="154">
        <v>622800</v>
      </c>
      <c r="C179" s="89" t="s">
        <v>208</v>
      </c>
      <c r="D179" s="172"/>
      <c r="E179" s="115"/>
    </row>
    <row r="180" spans="1:5" ht="36">
      <c r="A180" s="65">
        <v>3160</v>
      </c>
      <c r="B180" s="153">
        <v>623000</v>
      </c>
      <c r="C180" s="81" t="s">
        <v>1352</v>
      </c>
      <c r="D180" s="171">
        <f>D181</f>
        <v>0</v>
      </c>
      <c r="E180" s="171">
        <f>E181</f>
        <v>0</v>
      </c>
    </row>
    <row r="181" spans="1:5" ht="24">
      <c r="A181" s="173">
        <v>3161</v>
      </c>
      <c r="B181" s="154">
        <v>623100</v>
      </c>
      <c r="C181" s="89" t="s">
        <v>778</v>
      </c>
      <c r="D181" s="172"/>
      <c r="E181" s="115"/>
    </row>
    <row r="182" spans="1:5">
      <c r="A182" s="65">
        <v>3162</v>
      </c>
      <c r="B182" s="66"/>
      <c r="C182" s="67" t="s">
        <v>1353</v>
      </c>
      <c r="D182" s="84">
        <f>IF(D21-D87&gt;0,D21-D87,0)</f>
        <v>0</v>
      </c>
      <c r="E182" s="84">
        <f>IF(E21-E87&gt;0,E21-E87,0)</f>
        <v>0</v>
      </c>
    </row>
    <row r="183" spans="1:5">
      <c r="A183" s="68">
        <v>3163</v>
      </c>
      <c r="B183" s="69"/>
      <c r="C183" s="52" t="s">
        <v>1354</v>
      </c>
      <c r="D183" s="84">
        <f>IF(D87-D21&gt;0,D87-D21,0)</f>
        <v>14649</v>
      </c>
      <c r="E183" s="84">
        <f>IF(E87-E21&gt;0,E87-E21,0)</f>
        <v>5993</v>
      </c>
    </row>
    <row r="184" spans="1:5">
      <c r="A184" s="98"/>
      <c r="B184" s="98"/>
      <c r="C184" s="98"/>
      <c r="D184" s="98"/>
      <c r="E184" s="98"/>
    </row>
    <row r="185" spans="1:5">
      <c r="A185" s="175" t="s">
        <v>1694</v>
      </c>
      <c r="C185" s="128" t="s">
        <v>1700</v>
      </c>
      <c r="D185" s="493" t="s">
        <v>1695</v>
      </c>
      <c r="E185" s="493"/>
    </row>
    <row r="186" spans="1:5">
      <c r="A186" s="98"/>
      <c r="B186" s="176"/>
      <c r="C186" s="128" t="s">
        <v>981</v>
      </c>
      <c r="D186" s="98"/>
      <c r="E186" s="98"/>
    </row>
    <row r="187" spans="1:5">
      <c r="A187" s="98"/>
      <c r="B187" s="98"/>
      <c r="C187" s="98"/>
      <c r="D187" s="98"/>
      <c r="E187" s="98"/>
    </row>
    <row r="188" spans="1:5">
      <c r="A188" s="98"/>
      <c r="B188" s="98"/>
      <c r="C188" s="98"/>
      <c r="D188" s="98"/>
      <c r="E188" s="98"/>
    </row>
    <row r="189" spans="1:5">
      <c r="A189" s="98"/>
      <c r="B189" s="98"/>
      <c r="C189" s="98"/>
      <c r="D189" s="98"/>
      <c r="E189" s="98"/>
    </row>
    <row r="190" spans="1:5">
      <c r="A190" s="98"/>
      <c r="B190" s="98"/>
      <c r="C190" s="98"/>
      <c r="D190" s="98"/>
      <c r="E190" s="98"/>
    </row>
    <row r="191" spans="1:5">
      <c r="A191" s="98"/>
      <c r="B191" s="98"/>
      <c r="C191" s="98"/>
      <c r="D191" s="98"/>
      <c r="E191" s="98"/>
    </row>
    <row r="192" spans="1:5">
      <c r="A192" s="98"/>
      <c r="B192" s="98"/>
      <c r="C192" s="98"/>
      <c r="D192" s="98"/>
      <c r="E192" s="98"/>
    </row>
    <row r="193" spans="1:5">
      <c r="A193" s="98"/>
      <c r="B193" s="98"/>
      <c r="C193" s="98"/>
      <c r="D193" s="98"/>
      <c r="E193" s="98"/>
    </row>
    <row r="194" spans="1:5">
      <c r="A194" s="98"/>
      <c r="B194" s="98"/>
      <c r="C194" s="98"/>
      <c r="D194" s="98"/>
      <c r="E194" s="98"/>
    </row>
    <row r="195" spans="1:5">
      <c r="A195" s="98"/>
      <c r="B195" s="98"/>
      <c r="C195" s="98"/>
      <c r="D195" s="98"/>
      <c r="E195" s="98"/>
    </row>
    <row r="196" spans="1:5">
      <c r="A196" s="98"/>
      <c r="B196" s="98"/>
      <c r="C196" s="98"/>
      <c r="D196" s="98"/>
      <c r="E196" s="98"/>
    </row>
    <row r="197" spans="1:5">
      <c r="A197" s="98"/>
      <c r="B197" s="98"/>
      <c r="C197" s="98"/>
      <c r="D197" s="98"/>
      <c r="E197" s="98"/>
    </row>
    <row r="198" spans="1:5">
      <c r="A198" s="98"/>
      <c r="B198" s="98"/>
      <c r="C198" s="98"/>
      <c r="D198" s="98"/>
      <c r="E198" s="98"/>
    </row>
  </sheetData>
  <sheetProtection password="CCCC" sheet="1"/>
  <mergeCells count="6">
    <mergeCell ref="D185:E185"/>
    <mergeCell ref="A14:E14"/>
    <mergeCell ref="A15:E15"/>
    <mergeCell ref="B18:B19"/>
    <mergeCell ref="C18:C19"/>
    <mergeCell ref="D18:E18"/>
  </mergeCells>
  <phoneticPr fontId="5" type="noConversion"/>
  <dataValidations count="2">
    <dataValidation type="whole" allowBlank="1" showInputMessage="1" showErrorMessage="1" error="Uneli ste nekorektnu vrednost. Ponovite unos!" sqref="D182:E183">
      <formula1>-9999999999</formula1>
      <formula2>9999999999</formula2>
    </dataValidation>
    <dataValidation type="whole" allowBlank="1" showInputMessage="1" showErrorMessage="1" error="Uneli ste nekorektnu vrednost. Ponovite unos!" sqref="D21:E181">
      <formula1>0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43014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43014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topLeftCell="A282" zoomScale="120" zoomScaleNormal="120" zoomScaleSheetLayoutView="130" workbookViewId="0">
      <selection activeCell="E202" sqref="E202"/>
    </sheetView>
  </sheetViews>
  <sheetFormatPr defaultRowHeight="12.75"/>
  <cols>
    <col min="1" max="1" width="6.7109375" style="187" customWidth="1"/>
    <col min="2" max="2" width="7.28515625" style="133" customWidth="1"/>
    <col min="3" max="3" width="48.5703125" style="133" customWidth="1"/>
    <col min="4" max="4" width="19.42578125" style="133" customWidth="1"/>
    <col min="5" max="5" width="19.28515625" style="133" customWidth="1"/>
    <col min="6" max="16384" width="9.140625" style="70"/>
  </cols>
  <sheetData>
    <row r="1" spans="1:7">
      <c r="A1" s="177"/>
      <c r="B1" s="98"/>
      <c r="C1" s="98"/>
      <c r="D1" s="98"/>
      <c r="E1" s="98"/>
    </row>
    <row r="2" spans="1:7">
      <c r="A2" s="177"/>
      <c r="B2" s="98"/>
      <c r="C2" s="98"/>
      <c r="D2" s="98"/>
      <c r="E2" s="98"/>
    </row>
    <row r="3" spans="1:7">
      <c r="A3" s="177"/>
      <c r="B3" s="98"/>
      <c r="C3" s="98"/>
      <c r="D3" s="98"/>
      <c r="E3" s="367" t="s">
        <v>55</v>
      </c>
    </row>
    <row r="4" spans="1:7">
      <c r="A4" s="177"/>
      <c r="B4" s="98"/>
      <c r="C4" s="98"/>
      <c r="D4" s="98"/>
      <c r="E4" s="98"/>
    </row>
    <row r="5" spans="1:7">
      <c r="A5" s="177"/>
      <c r="B5" s="98"/>
      <c r="C5" s="98"/>
      <c r="D5" s="98"/>
      <c r="E5" s="98"/>
    </row>
    <row r="6" spans="1:7">
      <c r="A6" s="177"/>
      <c r="B6" s="98"/>
      <c r="C6" s="98"/>
      <c r="D6" s="98"/>
      <c r="E6" s="98"/>
    </row>
    <row r="7" spans="1:7" s="53" customFormat="1" ht="36.75" customHeight="1">
      <c r="A7" s="370" t="s">
        <v>1061</v>
      </c>
      <c r="B7" s="97"/>
      <c r="C7" s="98"/>
      <c r="D7" s="98"/>
      <c r="E7" s="98"/>
      <c r="F7" s="70"/>
      <c r="G7" s="94"/>
    </row>
    <row r="8" spans="1:7" s="53" customFormat="1" ht="15.75">
      <c r="A8" s="99" t="str">
        <f>NazivKorisnika</f>
        <v>ZAVOD ZA JAVNO ZDRAVLJE SOMBOR</v>
      </c>
      <c r="B8" s="97"/>
      <c r="C8" s="98"/>
      <c r="D8" s="98"/>
      <c r="E8" s="98"/>
      <c r="F8" s="70"/>
      <c r="G8" s="94"/>
    </row>
    <row r="9" spans="1:7" s="53" customFormat="1" ht="15.75">
      <c r="A9" s="100" t="str">
        <f>"Седиште:   " &amp; Sediste</f>
        <v>Седиште:   VOJVODJANSKA 47</v>
      </c>
      <c r="B9" s="92"/>
      <c r="C9" s="101"/>
      <c r="D9" s="100" t="str">
        <f xml:space="preserve"> "Матични број:   " &amp; MaticniBroj</f>
        <v>Матични број:   08333092</v>
      </c>
      <c r="E9" s="101"/>
      <c r="F9" s="70"/>
      <c r="G9" s="94"/>
    </row>
    <row r="10" spans="1:7" s="53" customFormat="1" ht="15.75">
      <c r="A10" s="100" t="str">
        <f>"ПИБ:   " &amp; PIB</f>
        <v>ПИБ:   101842968</v>
      </c>
      <c r="B10" s="92"/>
      <c r="C10" s="101"/>
      <c r="D10" s="102" t="str">
        <f>"Број подрачуна:  " &amp; BrojPodracuna</f>
        <v>Број подрачуна:  840-379661-22</v>
      </c>
      <c r="E10" s="101"/>
      <c r="F10" s="70"/>
      <c r="G10" s="94"/>
    </row>
    <row r="11" spans="1:7" s="53" customFormat="1" ht="15.75">
      <c r="A11" s="96" t="s">
        <v>1062</v>
      </c>
      <c r="B11" s="97"/>
      <c r="C11" s="98"/>
      <c r="D11" s="98"/>
      <c r="E11" s="98"/>
      <c r="F11" s="70"/>
      <c r="G11" s="94"/>
    </row>
    <row r="12" spans="1:7" s="53" customFormat="1" ht="15.75">
      <c r="A12" s="103"/>
      <c r="B12" s="97"/>
      <c r="C12" s="98"/>
      <c r="D12" s="98"/>
      <c r="E12" s="98"/>
      <c r="F12" s="70"/>
      <c r="G12" s="94"/>
    </row>
    <row r="13" spans="1:7" ht="15.75">
      <c r="A13" s="103"/>
      <c r="B13" s="98"/>
      <c r="C13" s="163"/>
      <c r="D13" s="98"/>
      <c r="E13" s="98"/>
    </row>
    <row r="14" spans="1:7" ht="18.75">
      <c r="A14" s="513" t="s">
        <v>56</v>
      </c>
      <c r="B14" s="513"/>
      <c r="C14" s="513"/>
      <c r="D14" s="513"/>
      <c r="E14" s="513"/>
    </row>
    <row r="15" spans="1:7">
      <c r="A15" s="516" t="s">
        <v>1733</v>
      </c>
      <c r="B15" s="516"/>
      <c r="C15" s="516"/>
      <c r="D15" s="516"/>
      <c r="E15" s="516"/>
    </row>
    <row r="16" spans="1:7" ht="15.75">
      <c r="A16" s="164"/>
      <c r="B16" s="98"/>
      <c r="C16" s="98"/>
      <c r="D16" s="98"/>
      <c r="E16" s="98"/>
    </row>
    <row r="17" spans="1:5" ht="12.75" customHeight="1">
      <c r="A17" s="178"/>
      <c r="B17" s="165"/>
      <c r="C17" s="165"/>
      <c r="D17" s="165"/>
      <c r="E17" s="326" t="s">
        <v>392</v>
      </c>
    </row>
    <row r="18" spans="1:5" ht="19.5" customHeight="1">
      <c r="A18" s="504" t="s">
        <v>857</v>
      </c>
      <c r="B18" s="504" t="s">
        <v>858</v>
      </c>
      <c r="C18" s="504" t="s">
        <v>859</v>
      </c>
      <c r="D18" s="517" t="s">
        <v>789</v>
      </c>
      <c r="E18" s="518"/>
    </row>
    <row r="19" spans="1:5" ht="22.5" customHeight="1">
      <c r="A19" s="503"/>
      <c r="B19" s="503"/>
      <c r="C19" s="503"/>
      <c r="D19" s="54" t="s">
        <v>951</v>
      </c>
      <c r="E19" s="54" t="s">
        <v>952</v>
      </c>
    </row>
    <row r="20" spans="1:5">
      <c r="A20" s="54">
        <v>1</v>
      </c>
      <c r="B20" s="54">
        <v>2</v>
      </c>
      <c r="C20" s="54">
        <v>3</v>
      </c>
      <c r="D20" s="54">
        <v>4</v>
      </c>
      <c r="E20" s="54">
        <v>5</v>
      </c>
    </row>
    <row r="21" spans="1:5" s="167" customFormat="1" ht="15" customHeight="1">
      <c r="A21" s="54">
        <v>4001</v>
      </c>
      <c r="B21" s="54"/>
      <c r="C21" s="74" t="s">
        <v>1355</v>
      </c>
      <c r="D21" s="146">
        <f>D22+D126+D151</f>
        <v>111364</v>
      </c>
      <c r="E21" s="146">
        <f>E22+E126+E151</f>
        <v>102204</v>
      </c>
    </row>
    <row r="22" spans="1:5" s="167" customFormat="1" ht="24">
      <c r="A22" s="54">
        <v>4002</v>
      </c>
      <c r="B22" s="54">
        <v>700000</v>
      </c>
      <c r="C22" s="74" t="s">
        <v>1356</v>
      </c>
      <c r="D22" s="146">
        <f>D23+D67+D77+D89+D114+D119+D123</f>
        <v>110905</v>
      </c>
      <c r="E22" s="146">
        <f>E23+E67+E77+E89+E114+E119+E123</f>
        <v>102098</v>
      </c>
    </row>
    <row r="23" spans="1:5" s="167" customFormat="1" ht="24">
      <c r="A23" s="54">
        <v>4003</v>
      </c>
      <c r="B23" s="54">
        <v>710000</v>
      </c>
      <c r="C23" s="74" t="s">
        <v>1357</v>
      </c>
      <c r="D23" s="146">
        <f>D24+D28+D30+D37+D43+D50+D53+D60</f>
        <v>0</v>
      </c>
      <c r="E23" s="146">
        <f>E24+E28+E30+E37+E43+E50+E53+E60</f>
        <v>0</v>
      </c>
    </row>
    <row r="24" spans="1:5" s="167" customFormat="1" ht="24">
      <c r="A24" s="54">
        <v>4004</v>
      </c>
      <c r="B24" s="54">
        <v>711000</v>
      </c>
      <c r="C24" s="74" t="s">
        <v>790</v>
      </c>
      <c r="D24" s="146">
        <f>SUM(D25:D27)</f>
        <v>0</v>
      </c>
      <c r="E24" s="146">
        <f>SUM(E25:E27)</f>
        <v>0</v>
      </c>
    </row>
    <row r="25" spans="1:5" ht="24">
      <c r="A25" s="58">
        <v>4005</v>
      </c>
      <c r="B25" s="58">
        <v>711100</v>
      </c>
      <c r="C25" s="59" t="s">
        <v>279</v>
      </c>
      <c r="D25" s="85"/>
      <c r="E25" s="85"/>
    </row>
    <row r="26" spans="1:5" ht="24">
      <c r="A26" s="58">
        <v>4006</v>
      </c>
      <c r="B26" s="58">
        <v>711200</v>
      </c>
      <c r="C26" s="59" t="s">
        <v>652</v>
      </c>
      <c r="D26" s="85"/>
      <c r="E26" s="85"/>
    </row>
    <row r="27" spans="1:5" ht="24">
      <c r="A27" s="58">
        <v>4007</v>
      </c>
      <c r="B27" s="58">
        <v>711300</v>
      </c>
      <c r="C27" s="59" t="s">
        <v>1055</v>
      </c>
      <c r="D27" s="85"/>
      <c r="E27" s="85"/>
    </row>
    <row r="28" spans="1:5" s="167" customFormat="1" ht="15" customHeight="1">
      <c r="A28" s="54">
        <v>4008</v>
      </c>
      <c r="B28" s="54">
        <v>712000</v>
      </c>
      <c r="C28" s="74" t="s">
        <v>791</v>
      </c>
      <c r="D28" s="146">
        <f>D29</f>
        <v>0</v>
      </c>
      <c r="E28" s="146">
        <f>E29</f>
        <v>0</v>
      </c>
    </row>
    <row r="29" spans="1:5" ht="15" customHeight="1">
      <c r="A29" s="58">
        <v>4009</v>
      </c>
      <c r="B29" s="58">
        <v>712100</v>
      </c>
      <c r="C29" s="59" t="s">
        <v>57</v>
      </c>
      <c r="D29" s="85"/>
      <c r="E29" s="85"/>
    </row>
    <row r="30" spans="1:5" s="167" customFormat="1" ht="15" customHeight="1">
      <c r="A30" s="54">
        <v>4010</v>
      </c>
      <c r="B30" s="54">
        <v>713000</v>
      </c>
      <c r="C30" s="74" t="s">
        <v>792</v>
      </c>
      <c r="D30" s="146">
        <f>SUM(D31:D36)</f>
        <v>0</v>
      </c>
      <c r="E30" s="146">
        <f>SUM(E31:E36)</f>
        <v>0</v>
      </c>
    </row>
    <row r="31" spans="1:5" ht="15" customHeight="1">
      <c r="A31" s="58">
        <v>4011</v>
      </c>
      <c r="B31" s="58">
        <v>713100</v>
      </c>
      <c r="C31" s="59" t="s">
        <v>1065</v>
      </c>
      <c r="D31" s="85"/>
      <c r="E31" s="85"/>
    </row>
    <row r="32" spans="1:5" ht="15" customHeight="1">
      <c r="A32" s="58">
        <v>4012</v>
      </c>
      <c r="B32" s="58">
        <v>713200</v>
      </c>
      <c r="C32" s="59" t="s">
        <v>1066</v>
      </c>
      <c r="D32" s="85"/>
      <c r="E32" s="85"/>
    </row>
    <row r="33" spans="1:5" ht="15" customHeight="1">
      <c r="A33" s="58">
        <v>4013</v>
      </c>
      <c r="B33" s="58">
        <v>713300</v>
      </c>
      <c r="C33" s="59" t="s">
        <v>1067</v>
      </c>
      <c r="D33" s="85"/>
      <c r="E33" s="85"/>
    </row>
    <row r="34" spans="1:5" ht="15" customHeight="1">
      <c r="A34" s="58">
        <v>4014</v>
      </c>
      <c r="B34" s="58">
        <v>713400</v>
      </c>
      <c r="C34" s="59" t="s">
        <v>1068</v>
      </c>
      <c r="D34" s="85"/>
      <c r="E34" s="85"/>
    </row>
    <row r="35" spans="1:5" ht="15" customHeight="1">
      <c r="A35" s="58">
        <v>4015</v>
      </c>
      <c r="B35" s="58">
        <v>713500</v>
      </c>
      <c r="C35" s="59" t="s">
        <v>653</v>
      </c>
      <c r="D35" s="85"/>
      <c r="E35" s="85"/>
    </row>
    <row r="36" spans="1:5" ht="15" customHeight="1">
      <c r="A36" s="58">
        <v>4016</v>
      </c>
      <c r="B36" s="58">
        <v>713600</v>
      </c>
      <c r="C36" s="59" t="s">
        <v>654</v>
      </c>
      <c r="D36" s="85"/>
      <c r="E36" s="85"/>
    </row>
    <row r="37" spans="1:5" s="167" customFormat="1" ht="15" customHeight="1">
      <c r="A37" s="54">
        <v>4017</v>
      </c>
      <c r="B37" s="54">
        <v>714000</v>
      </c>
      <c r="C37" s="74" t="s">
        <v>793</v>
      </c>
      <c r="D37" s="146">
        <f>SUM(D38:D42)</f>
        <v>0</v>
      </c>
      <c r="E37" s="146">
        <f>SUM(E38:E42)</f>
        <v>0</v>
      </c>
    </row>
    <row r="38" spans="1:5" ht="15" customHeight="1">
      <c r="A38" s="58">
        <v>4018</v>
      </c>
      <c r="B38" s="58">
        <v>714100</v>
      </c>
      <c r="C38" s="59" t="s">
        <v>822</v>
      </c>
      <c r="D38" s="85"/>
      <c r="E38" s="85"/>
    </row>
    <row r="39" spans="1:5" ht="15" customHeight="1">
      <c r="A39" s="58">
        <v>4019</v>
      </c>
      <c r="B39" s="58">
        <v>714300</v>
      </c>
      <c r="C39" s="59" t="s">
        <v>823</v>
      </c>
      <c r="D39" s="85"/>
      <c r="E39" s="85"/>
    </row>
    <row r="40" spans="1:5" ht="15" customHeight="1">
      <c r="A40" s="58">
        <v>4020</v>
      </c>
      <c r="B40" s="58">
        <v>714400</v>
      </c>
      <c r="C40" s="59" t="s">
        <v>824</v>
      </c>
      <c r="D40" s="85"/>
      <c r="E40" s="85"/>
    </row>
    <row r="41" spans="1:5" ht="24">
      <c r="A41" s="58">
        <v>4021</v>
      </c>
      <c r="B41" s="58">
        <v>714500</v>
      </c>
      <c r="C41" s="59" t="s">
        <v>281</v>
      </c>
      <c r="D41" s="85"/>
      <c r="E41" s="85"/>
    </row>
    <row r="42" spans="1:5" ht="15" customHeight="1">
      <c r="A42" s="58">
        <v>4022</v>
      </c>
      <c r="B42" s="58">
        <v>714600</v>
      </c>
      <c r="C42" s="59" t="s">
        <v>825</v>
      </c>
      <c r="D42" s="85"/>
      <c r="E42" s="85"/>
    </row>
    <row r="43" spans="1:5" s="167" customFormat="1" ht="24">
      <c r="A43" s="64">
        <v>4023</v>
      </c>
      <c r="B43" s="54">
        <v>715000</v>
      </c>
      <c r="C43" s="74" t="s">
        <v>794</v>
      </c>
      <c r="D43" s="146">
        <f>SUM(D44:D49)</f>
        <v>0</v>
      </c>
      <c r="E43" s="146">
        <f>SUM(E44:E49)</f>
        <v>0</v>
      </c>
    </row>
    <row r="44" spans="1:5" ht="15" customHeight="1">
      <c r="A44" s="58">
        <v>4024</v>
      </c>
      <c r="B44" s="58">
        <v>715100</v>
      </c>
      <c r="C44" s="59" t="s">
        <v>826</v>
      </c>
      <c r="D44" s="85"/>
      <c r="E44" s="85"/>
    </row>
    <row r="45" spans="1:5" ht="15" customHeight="1">
      <c r="A45" s="58">
        <v>4025</v>
      </c>
      <c r="B45" s="58">
        <v>715200</v>
      </c>
      <c r="C45" s="59" t="s">
        <v>827</v>
      </c>
      <c r="D45" s="85"/>
      <c r="E45" s="85"/>
    </row>
    <row r="46" spans="1:5" ht="15" customHeight="1">
      <c r="A46" s="58">
        <v>4026</v>
      </c>
      <c r="B46" s="58">
        <v>715300</v>
      </c>
      <c r="C46" s="59" t="s">
        <v>828</v>
      </c>
      <c r="D46" s="85"/>
      <c r="E46" s="85"/>
    </row>
    <row r="47" spans="1:5" ht="24">
      <c r="A47" s="58">
        <v>4027</v>
      </c>
      <c r="B47" s="58">
        <v>715400</v>
      </c>
      <c r="C47" s="59" t="s">
        <v>829</v>
      </c>
      <c r="D47" s="85"/>
      <c r="E47" s="85"/>
    </row>
    <row r="48" spans="1:5" ht="15" customHeight="1">
      <c r="A48" s="58">
        <v>4028</v>
      </c>
      <c r="B48" s="58">
        <v>715500</v>
      </c>
      <c r="C48" s="59" t="s">
        <v>830</v>
      </c>
      <c r="D48" s="85"/>
      <c r="E48" s="85"/>
    </row>
    <row r="49" spans="1:5" ht="15" customHeight="1">
      <c r="A49" s="58">
        <v>4029</v>
      </c>
      <c r="B49" s="58">
        <v>715600</v>
      </c>
      <c r="C49" s="59" t="s">
        <v>831</v>
      </c>
      <c r="D49" s="85"/>
      <c r="E49" s="85"/>
    </row>
    <row r="50" spans="1:5" s="167" customFormat="1" ht="15" customHeight="1">
      <c r="A50" s="64">
        <v>4030</v>
      </c>
      <c r="B50" s="54">
        <v>716000</v>
      </c>
      <c r="C50" s="74" t="s">
        <v>795</v>
      </c>
      <c r="D50" s="146">
        <f>D51+D52</f>
        <v>0</v>
      </c>
      <c r="E50" s="146">
        <f>E51+E52</f>
        <v>0</v>
      </c>
    </row>
    <row r="51" spans="1:5" ht="24">
      <c r="A51" s="58">
        <v>4031</v>
      </c>
      <c r="B51" s="58">
        <v>716100</v>
      </c>
      <c r="C51" s="59" t="s">
        <v>547</v>
      </c>
      <c r="D51" s="85"/>
      <c r="E51" s="85"/>
    </row>
    <row r="52" spans="1:5" ht="24">
      <c r="A52" s="58">
        <v>4032</v>
      </c>
      <c r="B52" s="155">
        <v>716200</v>
      </c>
      <c r="C52" s="156" t="s">
        <v>548</v>
      </c>
      <c r="D52" s="85"/>
      <c r="E52" s="85"/>
    </row>
    <row r="53" spans="1:5" s="167" customFormat="1" ht="15" customHeight="1">
      <c r="A53" s="63">
        <v>4033</v>
      </c>
      <c r="B53" s="153">
        <v>717000</v>
      </c>
      <c r="C53" s="81" t="s">
        <v>796</v>
      </c>
      <c r="D53" s="148">
        <f>SUM(D54:D59)</f>
        <v>0</v>
      </c>
      <c r="E53" s="148">
        <f>SUM(E54:E59)</f>
        <v>0</v>
      </c>
    </row>
    <row r="54" spans="1:5" ht="14.25" customHeight="1">
      <c r="A54" s="62">
        <v>4034</v>
      </c>
      <c r="B54" s="154">
        <v>717100</v>
      </c>
      <c r="C54" s="89" t="s">
        <v>561</v>
      </c>
      <c r="D54" s="86"/>
      <c r="E54" s="85"/>
    </row>
    <row r="55" spans="1:5" ht="14.25" customHeight="1">
      <c r="A55" s="62">
        <v>4035</v>
      </c>
      <c r="B55" s="154">
        <v>717200</v>
      </c>
      <c r="C55" s="89" t="s">
        <v>562</v>
      </c>
      <c r="D55" s="86"/>
      <c r="E55" s="85"/>
    </row>
    <row r="56" spans="1:5" ht="14.25" customHeight="1">
      <c r="A56" s="62">
        <v>4036</v>
      </c>
      <c r="B56" s="154">
        <v>717300</v>
      </c>
      <c r="C56" s="89" t="s">
        <v>159</v>
      </c>
      <c r="D56" s="86"/>
      <c r="E56" s="85"/>
    </row>
    <row r="57" spans="1:5" ht="14.25" customHeight="1">
      <c r="A57" s="62">
        <v>4037</v>
      </c>
      <c r="B57" s="154">
        <v>717400</v>
      </c>
      <c r="C57" s="89" t="s">
        <v>160</v>
      </c>
      <c r="D57" s="86"/>
      <c r="E57" s="85"/>
    </row>
    <row r="58" spans="1:5" ht="14.25" customHeight="1">
      <c r="A58" s="62">
        <v>4038</v>
      </c>
      <c r="B58" s="154">
        <v>717500</v>
      </c>
      <c r="C58" s="89" t="s">
        <v>797</v>
      </c>
      <c r="D58" s="86"/>
      <c r="E58" s="85"/>
    </row>
    <row r="59" spans="1:5" ht="14.25" customHeight="1">
      <c r="A59" s="62">
        <v>4039</v>
      </c>
      <c r="B59" s="154">
        <v>717600</v>
      </c>
      <c r="C59" s="89" t="s">
        <v>162</v>
      </c>
      <c r="D59" s="86"/>
      <c r="E59" s="85"/>
    </row>
    <row r="60" spans="1:5" s="167" customFormat="1" ht="36">
      <c r="A60" s="64">
        <v>4040</v>
      </c>
      <c r="B60" s="109">
        <v>719000</v>
      </c>
      <c r="C60" s="72" t="s">
        <v>798</v>
      </c>
      <c r="D60" s="146">
        <f>SUM(D61:D66)</f>
        <v>0</v>
      </c>
      <c r="E60" s="146">
        <f>SUM(E61:E66)</f>
        <v>0</v>
      </c>
    </row>
    <row r="61" spans="1:5" ht="24">
      <c r="A61" s="58">
        <v>4041</v>
      </c>
      <c r="B61" s="58">
        <v>719100</v>
      </c>
      <c r="C61" s="59" t="s">
        <v>240</v>
      </c>
      <c r="D61" s="85"/>
      <c r="E61" s="85"/>
    </row>
    <row r="62" spans="1:5" ht="24">
      <c r="A62" s="58">
        <v>4042</v>
      </c>
      <c r="B62" s="58">
        <v>719200</v>
      </c>
      <c r="C62" s="59" t="s">
        <v>241</v>
      </c>
      <c r="D62" s="85"/>
      <c r="E62" s="85"/>
    </row>
    <row r="63" spans="1:5" ht="24">
      <c r="A63" s="58">
        <v>4043</v>
      </c>
      <c r="B63" s="58">
        <v>719300</v>
      </c>
      <c r="C63" s="59" t="s">
        <v>832</v>
      </c>
      <c r="D63" s="85"/>
      <c r="E63" s="85"/>
    </row>
    <row r="64" spans="1:5" ht="15" customHeight="1">
      <c r="A64" s="58">
        <v>4044</v>
      </c>
      <c r="B64" s="58">
        <v>719400</v>
      </c>
      <c r="C64" s="59" t="s">
        <v>833</v>
      </c>
      <c r="D64" s="85"/>
      <c r="E64" s="85"/>
    </row>
    <row r="65" spans="1:5" ht="15" customHeight="1">
      <c r="A65" s="58">
        <v>4045</v>
      </c>
      <c r="B65" s="58">
        <v>719500</v>
      </c>
      <c r="C65" s="59" t="s">
        <v>834</v>
      </c>
      <c r="D65" s="85"/>
      <c r="E65" s="85"/>
    </row>
    <row r="66" spans="1:5" ht="15" customHeight="1">
      <c r="A66" s="58">
        <v>4046</v>
      </c>
      <c r="B66" s="58">
        <v>719600</v>
      </c>
      <c r="C66" s="59" t="s">
        <v>291</v>
      </c>
      <c r="D66" s="85"/>
      <c r="E66" s="85"/>
    </row>
    <row r="67" spans="1:5" s="167" customFormat="1" ht="15" customHeight="1">
      <c r="A67" s="64">
        <v>4047</v>
      </c>
      <c r="B67" s="54">
        <v>720000</v>
      </c>
      <c r="C67" s="74" t="s">
        <v>899</v>
      </c>
      <c r="D67" s="146">
        <f>D68+D73</f>
        <v>0</v>
      </c>
      <c r="E67" s="146">
        <f>E68+E73</f>
        <v>0</v>
      </c>
    </row>
    <row r="68" spans="1:5" s="167" customFormat="1" ht="24">
      <c r="A68" s="64">
        <v>4048</v>
      </c>
      <c r="B68" s="54">
        <v>721000</v>
      </c>
      <c r="C68" s="74" t="s">
        <v>1358</v>
      </c>
      <c r="D68" s="146">
        <f>SUM(D69:D72)</f>
        <v>0</v>
      </c>
      <c r="E68" s="146">
        <f>SUM(E69:E72)</f>
        <v>0</v>
      </c>
    </row>
    <row r="69" spans="1:5" ht="14.25" customHeight="1">
      <c r="A69" s="58">
        <v>4049</v>
      </c>
      <c r="B69" s="58">
        <v>721100</v>
      </c>
      <c r="C69" s="59" t="s">
        <v>292</v>
      </c>
      <c r="D69" s="85"/>
      <c r="E69" s="85"/>
    </row>
    <row r="70" spans="1:5" ht="14.25" customHeight="1">
      <c r="A70" s="58">
        <v>4050</v>
      </c>
      <c r="B70" s="58">
        <v>721200</v>
      </c>
      <c r="C70" s="59" t="s">
        <v>1032</v>
      </c>
      <c r="D70" s="85"/>
      <c r="E70" s="85"/>
    </row>
    <row r="71" spans="1:5" ht="24">
      <c r="A71" s="58">
        <v>4051</v>
      </c>
      <c r="B71" s="58">
        <v>721300</v>
      </c>
      <c r="C71" s="59" t="s">
        <v>1095</v>
      </c>
      <c r="D71" s="85"/>
      <c r="E71" s="85"/>
    </row>
    <row r="72" spans="1:5" ht="15" customHeight="1">
      <c r="A72" s="58">
        <v>4052</v>
      </c>
      <c r="B72" s="58">
        <v>721400</v>
      </c>
      <c r="C72" s="59" t="s">
        <v>1096</v>
      </c>
      <c r="D72" s="85"/>
      <c r="E72" s="85"/>
    </row>
    <row r="73" spans="1:5" s="167" customFormat="1" ht="15" customHeight="1">
      <c r="A73" s="64">
        <v>4053</v>
      </c>
      <c r="B73" s="108">
        <v>722000</v>
      </c>
      <c r="C73" s="150" t="s">
        <v>1359</v>
      </c>
      <c r="D73" s="146">
        <f>SUM(D74:D76)</f>
        <v>0</v>
      </c>
      <c r="E73" s="146">
        <f>SUM(E74:E76)</f>
        <v>0</v>
      </c>
    </row>
    <row r="74" spans="1:5" ht="15" customHeight="1">
      <c r="A74" s="62">
        <v>4054</v>
      </c>
      <c r="B74" s="154">
        <v>722100</v>
      </c>
      <c r="C74" s="89" t="s">
        <v>1103</v>
      </c>
      <c r="D74" s="86"/>
      <c r="E74" s="85"/>
    </row>
    <row r="75" spans="1:5" ht="15" customHeight="1">
      <c r="A75" s="62">
        <v>4055</v>
      </c>
      <c r="B75" s="154">
        <v>722200</v>
      </c>
      <c r="C75" s="89" t="s">
        <v>167</v>
      </c>
      <c r="D75" s="86"/>
      <c r="E75" s="85"/>
    </row>
    <row r="76" spans="1:5" ht="15" customHeight="1">
      <c r="A76" s="62">
        <v>4056</v>
      </c>
      <c r="B76" s="154">
        <v>722300</v>
      </c>
      <c r="C76" s="89" t="s">
        <v>2</v>
      </c>
      <c r="D76" s="86"/>
      <c r="E76" s="85"/>
    </row>
    <row r="77" spans="1:5" s="167" customFormat="1" ht="18.75" customHeight="1">
      <c r="A77" s="64">
        <v>4057</v>
      </c>
      <c r="B77" s="109">
        <v>730000</v>
      </c>
      <c r="C77" s="72" t="s">
        <v>1360</v>
      </c>
      <c r="D77" s="146">
        <f>D78+D81+D86</f>
        <v>0</v>
      </c>
      <c r="E77" s="146">
        <f>E78+E81+E86</f>
        <v>0</v>
      </c>
    </row>
    <row r="78" spans="1:5" s="167" customFormat="1" ht="15" customHeight="1">
      <c r="A78" s="64">
        <v>4058</v>
      </c>
      <c r="B78" s="54">
        <v>731000</v>
      </c>
      <c r="C78" s="74" t="s">
        <v>1361</v>
      </c>
      <c r="D78" s="146">
        <f>D79+D80</f>
        <v>0</v>
      </c>
      <c r="E78" s="146">
        <f>E79+E80</f>
        <v>0</v>
      </c>
    </row>
    <row r="79" spans="1:5" ht="15" customHeight="1">
      <c r="A79" s="58">
        <v>4059</v>
      </c>
      <c r="B79" s="58">
        <v>731100</v>
      </c>
      <c r="C79" s="59" t="s">
        <v>3</v>
      </c>
      <c r="D79" s="85"/>
      <c r="E79" s="85"/>
    </row>
    <row r="80" spans="1:5" ht="15" customHeight="1">
      <c r="A80" s="58">
        <v>4060</v>
      </c>
      <c r="B80" s="58">
        <v>731200</v>
      </c>
      <c r="C80" s="59" t="s">
        <v>4</v>
      </c>
      <c r="D80" s="85"/>
      <c r="E80" s="85"/>
    </row>
    <row r="81" spans="1:5" s="167" customFormat="1" ht="24">
      <c r="A81" s="64">
        <v>4061</v>
      </c>
      <c r="B81" s="54">
        <v>732000</v>
      </c>
      <c r="C81" s="74" t="s">
        <v>1362</v>
      </c>
      <c r="D81" s="146">
        <f>D82+D83+D84+D85</f>
        <v>0</v>
      </c>
      <c r="E81" s="146">
        <f>E82+E83+E84+E85</f>
        <v>0</v>
      </c>
    </row>
    <row r="82" spans="1:5" ht="14.25" customHeight="1">
      <c r="A82" s="58">
        <v>4062</v>
      </c>
      <c r="B82" s="58">
        <v>732100</v>
      </c>
      <c r="C82" s="59" t="s">
        <v>5</v>
      </c>
      <c r="D82" s="85"/>
      <c r="E82" s="85"/>
    </row>
    <row r="83" spans="1:5" ht="14.25" customHeight="1">
      <c r="A83" s="58">
        <v>4063</v>
      </c>
      <c r="B83" s="58">
        <v>732200</v>
      </c>
      <c r="C83" s="59" t="s">
        <v>637</v>
      </c>
      <c r="D83" s="85"/>
      <c r="E83" s="85"/>
    </row>
    <row r="84" spans="1:5" ht="14.25" customHeight="1">
      <c r="A84" s="58">
        <v>4064</v>
      </c>
      <c r="B84" s="58">
        <v>732300</v>
      </c>
      <c r="C84" s="59" t="s">
        <v>1220</v>
      </c>
      <c r="D84" s="85"/>
      <c r="E84" s="85"/>
    </row>
    <row r="85" spans="1:5" ht="14.25" customHeight="1">
      <c r="A85" s="58">
        <v>4065</v>
      </c>
      <c r="B85" s="58">
        <v>732400</v>
      </c>
      <c r="C85" s="59" t="s">
        <v>1221</v>
      </c>
      <c r="D85" s="85"/>
      <c r="E85" s="85"/>
    </row>
    <row r="86" spans="1:5" s="167" customFormat="1" ht="14.25" customHeight="1">
      <c r="A86" s="64">
        <v>4066</v>
      </c>
      <c r="B86" s="54">
        <v>733000</v>
      </c>
      <c r="C86" s="74" t="s">
        <v>1363</v>
      </c>
      <c r="D86" s="146">
        <f>D87+D88</f>
        <v>0</v>
      </c>
      <c r="E86" s="146">
        <f>E87+E88</f>
        <v>0</v>
      </c>
    </row>
    <row r="87" spans="1:5" ht="14.25" customHeight="1">
      <c r="A87" s="58">
        <v>4067</v>
      </c>
      <c r="B87" s="58">
        <v>733100</v>
      </c>
      <c r="C87" s="59" t="s">
        <v>638</v>
      </c>
      <c r="D87" s="85"/>
      <c r="E87" s="85"/>
    </row>
    <row r="88" spans="1:5" ht="14.25" customHeight="1">
      <c r="A88" s="58">
        <v>4068</v>
      </c>
      <c r="B88" s="58">
        <v>733200</v>
      </c>
      <c r="C88" s="59" t="s">
        <v>639</v>
      </c>
      <c r="D88" s="85"/>
      <c r="E88" s="85"/>
    </row>
    <row r="89" spans="1:5" s="167" customFormat="1" ht="15" customHeight="1">
      <c r="A89" s="64">
        <v>4069</v>
      </c>
      <c r="B89" s="54">
        <v>740000</v>
      </c>
      <c r="C89" s="74" t="s">
        <v>1364</v>
      </c>
      <c r="D89" s="146">
        <f>D90+D97+D102+D109+D112</f>
        <v>52533</v>
      </c>
      <c r="E89" s="146">
        <f>E90+E97+E102+E109+E112</f>
        <v>48131</v>
      </c>
    </row>
    <row r="90" spans="1:5" s="167" customFormat="1" ht="14.25" customHeight="1">
      <c r="A90" s="64">
        <v>4070</v>
      </c>
      <c r="B90" s="54">
        <v>741000</v>
      </c>
      <c r="C90" s="74" t="s">
        <v>1365</v>
      </c>
      <c r="D90" s="146">
        <f>SUM(D91:D96)</f>
        <v>18</v>
      </c>
      <c r="E90" s="146">
        <f>SUM(E91:E96)</f>
        <v>12</v>
      </c>
    </row>
    <row r="91" spans="1:5" ht="14.25" customHeight="1">
      <c r="A91" s="58">
        <v>4071</v>
      </c>
      <c r="B91" s="58">
        <v>741100</v>
      </c>
      <c r="C91" s="59" t="s">
        <v>640</v>
      </c>
      <c r="D91" s="85">
        <v>5</v>
      </c>
      <c r="E91" s="85"/>
    </row>
    <row r="92" spans="1:5" ht="14.25" customHeight="1">
      <c r="A92" s="58">
        <v>4072</v>
      </c>
      <c r="B92" s="58">
        <v>741200</v>
      </c>
      <c r="C92" s="59" t="s">
        <v>641</v>
      </c>
      <c r="D92" s="85"/>
      <c r="E92" s="85"/>
    </row>
    <row r="93" spans="1:5" ht="14.25" customHeight="1">
      <c r="A93" s="58">
        <v>4073</v>
      </c>
      <c r="B93" s="58">
        <v>741300</v>
      </c>
      <c r="C93" s="59" t="s">
        <v>642</v>
      </c>
      <c r="D93" s="85"/>
      <c r="E93" s="85"/>
    </row>
    <row r="94" spans="1:5" ht="14.25" customHeight="1">
      <c r="A94" s="58">
        <v>4074</v>
      </c>
      <c r="B94" s="58">
        <v>741400</v>
      </c>
      <c r="C94" s="59" t="s">
        <v>643</v>
      </c>
      <c r="D94" s="85">
        <v>13</v>
      </c>
      <c r="E94" s="85">
        <v>12</v>
      </c>
    </row>
    <row r="95" spans="1:5" ht="14.25" customHeight="1">
      <c r="A95" s="58">
        <v>4075</v>
      </c>
      <c r="B95" s="155">
        <v>741500</v>
      </c>
      <c r="C95" s="156" t="s">
        <v>644</v>
      </c>
      <c r="D95" s="85"/>
      <c r="E95" s="85"/>
    </row>
    <row r="96" spans="1:5" ht="14.25" customHeight="1">
      <c r="A96" s="62">
        <v>4076</v>
      </c>
      <c r="B96" s="154">
        <v>741600</v>
      </c>
      <c r="C96" s="89" t="s">
        <v>169</v>
      </c>
      <c r="D96" s="86"/>
      <c r="E96" s="85"/>
    </row>
    <row r="97" spans="1:5" s="167" customFormat="1" ht="24">
      <c r="A97" s="64">
        <v>4077</v>
      </c>
      <c r="B97" s="109">
        <v>742000</v>
      </c>
      <c r="C97" s="72" t="s">
        <v>1366</v>
      </c>
      <c r="D97" s="146">
        <f>SUM(D98:D101)</f>
        <v>51612</v>
      </c>
      <c r="E97" s="146">
        <f>SUM(E98:E101)</f>
        <v>47811</v>
      </c>
    </row>
    <row r="98" spans="1:5" ht="24">
      <c r="A98" s="58">
        <v>4078</v>
      </c>
      <c r="B98" s="58">
        <v>742100</v>
      </c>
      <c r="C98" s="59" t="s">
        <v>645</v>
      </c>
      <c r="D98" s="85">
        <v>51612</v>
      </c>
      <c r="E98" s="85">
        <v>47811</v>
      </c>
    </row>
    <row r="99" spans="1:5" ht="15" customHeight="1">
      <c r="A99" s="58">
        <v>4079</v>
      </c>
      <c r="B99" s="58">
        <v>742200</v>
      </c>
      <c r="C99" s="59" t="s">
        <v>170</v>
      </c>
      <c r="D99" s="85"/>
      <c r="E99" s="85"/>
    </row>
    <row r="100" spans="1:5" ht="24">
      <c r="A100" s="58">
        <v>4080</v>
      </c>
      <c r="B100" s="58">
        <v>742300</v>
      </c>
      <c r="C100" s="59" t="s">
        <v>545</v>
      </c>
      <c r="D100" s="85"/>
      <c r="E100" s="85"/>
    </row>
    <row r="101" spans="1:5" ht="15" customHeight="1">
      <c r="A101" s="58">
        <v>4081</v>
      </c>
      <c r="B101" s="58">
        <v>742400</v>
      </c>
      <c r="C101" s="59" t="s">
        <v>546</v>
      </c>
      <c r="D101" s="85"/>
      <c r="E101" s="85"/>
    </row>
    <row r="102" spans="1:5" s="167" customFormat="1" ht="24">
      <c r="A102" s="64">
        <v>4082</v>
      </c>
      <c r="B102" s="54">
        <v>743000</v>
      </c>
      <c r="C102" s="74" t="s">
        <v>1367</v>
      </c>
      <c r="D102" s="146">
        <f>SUM(D103:D108)</f>
        <v>0</v>
      </c>
      <c r="E102" s="146">
        <f>SUM(E103:E108)</f>
        <v>0</v>
      </c>
    </row>
    <row r="103" spans="1:5" ht="14.25" customHeight="1">
      <c r="A103" s="58">
        <v>4083</v>
      </c>
      <c r="B103" s="58">
        <v>743100</v>
      </c>
      <c r="C103" s="59" t="s">
        <v>659</v>
      </c>
      <c r="D103" s="85"/>
      <c r="E103" s="85"/>
    </row>
    <row r="104" spans="1:5" ht="14.25" customHeight="1">
      <c r="A104" s="58">
        <v>4084</v>
      </c>
      <c r="B104" s="58">
        <v>743200</v>
      </c>
      <c r="C104" s="59" t="s">
        <v>660</v>
      </c>
      <c r="D104" s="85"/>
      <c r="E104" s="85"/>
    </row>
    <row r="105" spans="1:5" ht="14.25" customHeight="1">
      <c r="A105" s="58">
        <v>4085</v>
      </c>
      <c r="B105" s="58">
        <v>743300</v>
      </c>
      <c r="C105" s="59" t="s">
        <v>661</v>
      </c>
      <c r="D105" s="85"/>
      <c r="E105" s="85"/>
    </row>
    <row r="106" spans="1:5" ht="14.25" customHeight="1">
      <c r="A106" s="58">
        <v>4086</v>
      </c>
      <c r="B106" s="58">
        <v>743400</v>
      </c>
      <c r="C106" s="59" t="s">
        <v>662</v>
      </c>
      <c r="D106" s="85"/>
      <c r="E106" s="85"/>
    </row>
    <row r="107" spans="1:5" ht="14.25" customHeight="1">
      <c r="A107" s="58">
        <v>4087</v>
      </c>
      <c r="B107" s="58">
        <v>743500</v>
      </c>
      <c r="C107" s="59" t="s">
        <v>663</v>
      </c>
      <c r="D107" s="85"/>
      <c r="E107" s="85"/>
    </row>
    <row r="108" spans="1:5" ht="24">
      <c r="A108" s="58">
        <v>4088</v>
      </c>
      <c r="B108" s="58">
        <v>743900</v>
      </c>
      <c r="C108" s="59" t="s">
        <v>664</v>
      </c>
      <c r="D108" s="85"/>
      <c r="E108" s="85"/>
    </row>
    <row r="109" spans="1:5" s="167" customFormat="1" ht="24">
      <c r="A109" s="64">
        <v>4089</v>
      </c>
      <c r="B109" s="54">
        <v>744000</v>
      </c>
      <c r="C109" s="74" t="s">
        <v>1368</v>
      </c>
      <c r="D109" s="146">
        <f>D110+D111</f>
        <v>496</v>
      </c>
      <c r="E109" s="146">
        <f>E110+E111</f>
        <v>26</v>
      </c>
    </row>
    <row r="110" spans="1:5" ht="14.25" customHeight="1">
      <c r="A110" s="58">
        <v>4090</v>
      </c>
      <c r="B110" s="58">
        <v>744100</v>
      </c>
      <c r="C110" s="59" t="s">
        <v>6</v>
      </c>
      <c r="D110" s="85">
        <v>496</v>
      </c>
      <c r="E110" s="85">
        <v>26</v>
      </c>
    </row>
    <row r="111" spans="1:5" ht="14.25" customHeight="1">
      <c r="A111" s="58">
        <v>4091</v>
      </c>
      <c r="B111" s="58">
        <v>744200</v>
      </c>
      <c r="C111" s="59" t="s">
        <v>7</v>
      </c>
      <c r="D111" s="85"/>
      <c r="E111" s="85"/>
    </row>
    <row r="112" spans="1:5" s="167" customFormat="1" ht="14.25" customHeight="1">
      <c r="A112" s="64">
        <v>4092</v>
      </c>
      <c r="B112" s="54">
        <v>745000</v>
      </c>
      <c r="C112" s="74" t="s">
        <v>1369</v>
      </c>
      <c r="D112" s="146">
        <f>D113</f>
        <v>407</v>
      </c>
      <c r="E112" s="146">
        <f>E113</f>
        <v>282</v>
      </c>
    </row>
    <row r="113" spans="1:5" ht="14.25" customHeight="1">
      <c r="A113" s="58">
        <v>4093</v>
      </c>
      <c r="B113" s="58">
        <v>745100</v>
      </c>
      <c r="C113" s="59" t="s">
        <v>8</v>
      </c>
      <c r="D113" s="85">
        <v>407</v>
      </c>
      <c r="E113" s="85">
        <v>282</v>
      </c>
    </row>
    <row r="114" spans="1:5" s="167" customFormat="1" ht="24">
      <c r="A114" s="64">
        <v>4094</v>
      </c>
      <c r="B114" s="54">
        <v>770000</v>
      </c>
      <c r="C114" s="74" t="s">
        <v>1370</v>
      </c>
      <c r="D114" s="146">
        <f>D115+D117</f>
        <v>289</v>
      </c>
      <c r="E114" s="146">
        <f>E115+E117</f>
        <v>231</v>
      </c>
    </row>
    <row r="115" spans="1:5" s="167" customFormat="1" ht="24">
      <c r="A115" s="64">
        <v>4095</v>
      </c>
      <c r="B115" s="54">
        <v>771000</v>
      </c>
      <c r="C115" s="74" t="s">
        <v>1371</v>
      </c>
      <c r="D115" s="146">
        <f>D116</f>
        <v>171</v>
      </c>
      <c r="E115" s="146">
        <f>E116</f>
        <v>171</v>
      </c>
    </row>
    <row r="116" spans="1:5" ht="15" customHeight="1">
      <c r="A116" s="58">
        <v>4096</v>
      </c>
      <c r="B116" s="58">
        <v>771100</v>
      </c>
      <c r="C116" s="59" t="s">
        <v>1059</v>
      </c>
      <c r="D116" s="85">
        <v>171</v>
      </c>
      <c r="E116" s="85">
        <v>171</v>
      </c>
    </row>
    <row r="117" spans="1:5" s="167" customFormat="1" ht="24">
      <c r="A117" s="64">
        <v>4097</v>
      </c>
      <c r="B117" s="54">
        <v>772000</v>
      </c>
      <c r="C117" s="74" t="s">
        <v>1372</v>
      </c>
      <c r="D117" s="146">
        <f>D118</f>
        <v>118</v>
      </c>
      <c r="E117" s="146">
        <f>E118</f>
        <v>60</v>
      </c>
    </row>
    <row r="118" spans="1:5" ht="24">
      <c r="A118" s="58">
        <v>4098</v>
      </c>
      <c r="B118" s="58">
        <v>772100</v>
      </c>
      <c r="C118" s="59" t="s">
        <v>1060</v>
      </c>
      <c r="D118" s="85">
        <v>118</v>
      </c>
      <c r="E118" s="85">
        <v>60</v>
      </c>
    </row>
    <row r="119" spans="1:5" s="167" customFormat="1" ht="24">
      <c r="A119" s="64">
        <v>4099</v>
      </c>
      <c r="B119" s="54">
        <v>780000</v>
      </c>
      <c r="C119" s="74" t="s">
        <v>1373</v>
      </c>
      <c r="D119" s="146">
        <f>D120</f>
        <v>36137</v>
      </c>
      <c r="E119" s="146">
        <f>E120</f>
        <v>36187</v>
      </c>
    </row>
    <row r="120" spans="1:5" s="167" customFormat="1" ht="24">
      <c r="A120" s="64">
        <v>4100</v>
      </c>
      <c r="B120" s="54">
        <v>781000</v>
      </c>
      <c r="C120" s="74" t="s">
        <v>1374</v>
      </c>
      <c r="D120" s="146">
        <f>D121+D122</f>
        <v>36137</v>
      </c>
      <c r="E120" s="146">
        <f>E121+E122</f>
        <v>36187</v>
      </c>
    </row>
    <row r="121" spans="1:5" ht="14.25" customHeight="1">
      <c r="A121" s="58">
        <v>4101</v>
      </c>
      <c r="B121" s="58">
        <v>781100</v>
      </c>
      <c r="C121" s="59" t="s">
        <v>666</v>
      </c>
      <c r="D121" s="85">
        <v>36137</v>
      </c>
      <c r="E121" s="85">
        <v>36187</v>
      </c>
    </row>
    <row r="122" spans="1:5" ht="14.25" customHeight="1">
      <c r="A122" s="58">
        <v>4102</v>
      </c>
      <c r="B122" s="58">
        <v>781300</v>
      </c>
      <c r="C122" s="59" t="s">
        <v>809</v>
      </c>
      <c r="D122" s="85"/>
      <c r="E122" s="85"/>
    </row>
    <row r="123" spans="1:5" s="167" customFormat="1" ht="14.25" customHeight="1">
      <c r="A123" s="64">
        <v>4103</v>
      </c>
      <c r="B123" s="54">
        <v>790000</v>
      </c>
      <c r="C123" s="74" t="s">
        <v>1375</v>
      </c>
      <c r="D123" s="146">
        <f>D124</f>
        <v>21946</v>
      </c>
      <c r="E123" s="146">
        <f>E124</f>
        <v>17549</v>
      </c>
    </row>
    <row r="124" spans="1:5" s="167" customFormat="1" ht="14.25" customHeight="1">
      <c r="A124" s="64">
        <v>4104</v>
      </c>
      <c r="B124" s="54">
        <v>791000</v>
      </c>
      <c r="C124" s="74" t="s">
        <v>1376</v>
      </c>
      <c r="D124" s="146">
        <f>D125</f>
        <v>21946</v>
      </c>
      <c r="E124" s="146">
        <f>E125</f>
        <v>17549</v>
      </c>
    </row>
    <row r="125" spans="1:5" ht="14.25" customHeight="1">
      <c r="A125" s="58">
        <v>4105</v>
      </c>
      <c r="B125" s="155">
        <v>791100</v>
      </c>
      <c r="C125" s="156" t="s">
        <v>1058</v>
      </c>
      <c r="D125" s="85">
        <v>21946</v>
      </c>
      <c r="E125" s="85">
        <v>17549</v>
      </c>
    </row>
    <row r="126" spans="1:5" s="167" customFormat="1" ht="24">
      <c r="A126" s="63">
        <v>4106</v>
      </c>
      <c r="B126" s="153">
        <v>800000</v>
      </c>
      <c r="C126" s="81" t="s">
        <v>1377</v>
      </c>
      <c r="D126" s="148">
        <f>D127+D134+D141+D144</f>
        <v>459</v>
      </c>
      <c r="E126" s="146">
        <f>E127+E134+E141+E144</f>
        <v>106</v>
      </c>
    </row>
    <row r="127" spans="1:5" s="167" customFormat="1" ht="24">
      <c r="A127" s="63">
        <v>4107</v>
      </c>
      <c r="B127" s="153">
        <v>810000</v>
      </c>
      <c r="C127" s="81" t="s">
        <v>1378</v>
      </c>
      <c r="D127" s="148">
        <f>D128+D130+D132</f>
        <v>459</v>
      </c>
      <c r="E127" s="146">
        <f>E128+E130+E132</f>
        <v>106</v>
      </c>
    </row>
    <row r="128" spans="1:5" s="167" customFormat="1" ht="15" customHeight="1">
      <c r="A128" s="63">
        <v>4108</v>
      </c>
      <c r="B128" s="153">
        <v>811000</v>
      </c>
      <c r="C128" s="81" t="s">
        <v>1379</v>
      </c>
      <c r="D128" s="148">
        <f>D129</f>
        <v>91</v>
      </c>
      <c r="E128" s="146">
        <f>E129</f>
        <v>106</v>
      </c>
    </row>
    <row r="129" spans="1:5" ht="15" customHeight="1">
      <c r="A129" s="58">
        <v>4109</v>
      </c>
      <c r="B129" s="179">
        <v>811100</v>
      </c>
      <c r="C129" s="158" t="s">
        <v>919</v>
      </c>
      <c r="D129" s="85">
        <v>91</v>
      </c>
      <c r="E129" s="85">
        <v>106</v>
      </c>
    </row>
    <row r="130" spans="1:5" s="167" customFormat="1" ht="15" customHeight="1">
      <c r="A130" s="64">
        <v>4110</v>
      </c>
      <c r="B130" s="54">
        <v>812000</v>
      </c>
      <c r="C130" s="74" t="s">
        <v>1380</v>
      </c>
      <c r="D130" s="146">
        <f>D131</f>
        <v>368</v>
      </c>
      <c r="E130" s="146">
        <f>E131</f>
        <v>0</v>
      </c>
    </row>
    <row r="131" spans="1:5" ht="15" customHeight="1">
      <c r="A131" s="58">
        <v>4111</v>
      </c>
      <c r="B131" s="58">
        <v>812100</v>
      </c>
      <c r="C131" s="59" t="s">
        <v>920</v>
      </c>
      <c r="D131" s="85">
        <v>368</v>
      </c>
      <c r="E131" s="85"/>
    </row>
    <row r="132" spans="1:5" s="167" customFormat="1" ht="24">
      <c r="A132" s="64">
        <v>4112</v>
      </c>
      <c r="B132" s="54">
        <v>813000</v>
      </c>
      <c r="C132" s="74" t="s">
        <v>1381</v>
      </c>
      <c r="D132" s="146">
        <f>D133</f>
        <v>0</v>
      </c>
      <c r="E132" s="146">
        <f>E133</f>
        <v>0</v>
      </c>
    </row>
    <row r="133" spans="1:5" ht="15" customHeight="1">
      <c r="A133" s="58">
        <v>4113</v>
      </c>
      <c r="B133" s="58">
        <v>813100</v>
      </c>
      <c r="C133" s="59" t="s">
        <v>1033</v>
      </c>
      <c r="D133" s="85"/>
      <c r="E133" s="85"/>
    </row>
    <row r="134" spans="1:5" s="167" customFormat="1" ht="15" customHeight="1">
      <c r="A134" s="64">
        <v>4114</v>
      </c>
      <c r="B134" s="54">
        <v>820000</v>
      </c>
      <c r="C134" s="74" t="s">
        <v>1382</v>
      </c>
      <c r="D134" s="146">
        <f>D135+D137+D139</f>
        <v>0</v>
      </c>
      <c r="E134" s="146">
        <f>E135+E137+E139</f>
        <v>0</v>
      </c>
    </row>
    <row r="135" spans="1:5" s="167" customFormat="1" ht="15" customHeight="1">
      <c r="A135" s="64">
        <v>4115</v>
      </c>
      <c r="B135" s="54">
        <v>821000</v>
      </c>
      <c r="C135" s="74" t="s">
        <v>1383</v>
      </c>
      <c r="D135" s="146">
        <f>D136</f>
        <v>0</v>
      </c>
      <c r="E135" s="146">
        <f>E136</f>
        <v>0</v>
      </c>
    </row>
    <row r="136" spans="1:5" ht="15" customHeight="1">
      <c r="A136" s="58">
        <v>4116</v>
      </c>
      <c r="B136" s="58">
        <v>821100</v>
      </c>
      <c r="C136" s="59" t="s">
        <v>909</v>
      </c>
      <c r="D136" s="85"/>
      <c r="E136" s="85"/>
    </row>
    <row r="137" spans="1:5" s="167" customFormat="1" ht="15" customHeight="1">
      <c r="A137" s="64">
        <v>4117</v>
      </c>
      <c r="B137" s="54">
        <v>822000</v>
      </c>
      <c r="C137" s="74" t="s">
        <v>1384</v>
      </c>
      <c r="D137" s="146">
        <f>D138</f>
        <v>0</v>
      </c>
      <c r="E137" s="146">
        <f>E138</f>
        <v>0</v>
      </c>
    </row>
    <row r="138" spans="1:5" ht="15" customHeight="1">
      <c r="A138" s="58">
        <v>4118</v>
      </c>
      <c r="B138" s="58">
        <v>822100</v>
      </c>
      <c r="C138" s="59" t="s">
        <v>910</v>
      </c>
      <c r="D138" s="85"/>
      <c r="E138" s="85"/>
    </row>
    <row r="139" spans="1:5" s="167" customFormat="1" ht="15" customHeight="1">
      <c r="A139" s="64">
        <v>4119</v>
      </c>
      <c r="B139" s="54">
        <v>823000</v>
      </c>
      <c r="C139" s="74" t="s">
        <v>1385</v>
      </c>
      <c r="D139" s="146">
        <f>D140</f>
        <v>0</v>
      </c>
      <c r="E139" s="146">
        <f>E140</f>
        <v>0</v>
      </c>
    </row>
    <row r="140" spans="1:5" ht="15" customHeight="1">
      <c r="A140" s="58">
        <v>4120</v>
      </c>
      <c r="B140" s="58">
        <v>823100</v>
      </c>
      <c r="C140" s="59" t="s">
        <v>911</v>
      </c>
      <c r="D140" s="85"/>
      <c r="E140" s="85"/>
    </row>
    <row r="141" spans="1:5" s="167" customFormat="1" ht="15" customHeight="1">
      <c r="A141" s="64">
        <v>4121</v>
      </c>
      <c r="B141" s="54">
        <v>830000</v>
      </c>
      <c r="C141" s="74" t="s">
        <v>1386</v>
      </c>
      <c r="D141" s="146">
        <f>D142</f>
        <v>0</v>
      </c>
      <c r="E141" s="146">
        <f>E142</f>
        <v>0</v>
      </c>
    </row>
    <row r="142" spans="1:5" s="167" customFormat="1" ht="15" customHeight="1">
      <c r="A142" s="64">
        <v>4122</v>
      </c>
      <c r="B142" s="54">
        <v>831000</v>
      </c>
      <c r="C142" s="74" t="s">
        <v>1387</v>
      </c>
      <c r="D142" s="146">
        <f>D143</f>
        <v>0</v>
      </c>
      <c r="E142" s="146">
        <f>E143</f>
        <v>0</v>
      </c>
    </row>
    <row r="143" spans="1:5" ht="15" customHeight="1">
      <c r="A143" s="58">
        <v>4123</v>
      </c>
      <c r="B143" s="155">
        <v>831100</v>
      </c>
      <c r="C143" s="156" t="s">
        <v>655</v>
      </c>
      <c r="D143" s="85"/>
      <c r="E143" s="85"/>
    </row>
    <row r="144" spans="1:5" s="167" customFormat="1" ht="24">
      <c r="A144" s="61">
        <v>4124</v>
      </c>
      <c r="B144" s="153">
        <v>840000</v>
      </c>
      <c r="C144" s="81" t="s">
        <v>1388</v>
      </c>
      <c r="D144" s="148">
        <f>D145+D147+D149</f>
        <v>0</v>
      </c>
      <c r="E144" s="146">
        <f>E145+E147+E149</f>
        <v>0</v>
      </c>
    </row>
    <row r="145" spans="1:5" s="167" customFormat="1" ht="15" customHeight="1">
      <c r="A145" s="64">
        <v>4125</v>
      </c>
      <c r="B145" s="153">
        <v>841000</v>
      </c>
      <c r="C145" s="81" t="s">
        <v>1389</v>
      </c>
      <c r="D145" s="148">
        <f>D146</f>
        <v>0</v>
      </c>
      <c r="E145" s="146">
        <f>E146</f>
        <v>0</v>
      </c>
    </row>
    <row r="146" spans="1:5" ht="15" customHeight="1">
      <c r="A146" s="75">
        <v>4126</v>
      </c>
      <c r="B146" s="154">
        <v>841100</v>
      </c>
      <c r="C146" s="89" t="s">
        <v>656</v>
      </c>
      <c r="D146" s="86"/>
      <c r="E146" s="85"/>
    </row>
    <row r="147" spans="1:5" s="167" customFormat="1" ht="15" customHeight="1">
      <c r="A147" s="64">
        <v>4127</v>
      </c>
      <c r="B147" s="153">
        <v>842000</v>
      </c>
      <c r="C147" s="81" t="s">
        <v>1390</v>
      </c>
      <c r="D147" s="148">
        <f>D148</f>
        <v>0</v>
      </c>
      <c r="E147" s="146">
        <f>E148</f>
        <v>0</v>
      </c>
    </row>
    <row r="148" spans="1:5" ht="15" customHeight="1">
      <c r="A148" s="75">
        <v>4128</v>
      </c>
      <c r="B148" s="154">
        <v>842100</v>
      </c>
      <c r="C148" s="89" t="s">
        <v>657</v>
      </c>
      <c r="D148" s="86"/>
      <c r="E148" s="85"/>
    </row>
    <row r="149" spans="1:5" s="167" customFormat="1" ht="15" customHeight="1">
      <c r="A149" s="64">
        <v>4129</v>
      </c>
      <c r="B149" s="153">
        <v>843000</v>
      </c>
      <c r="C149" s="81" t="s">
        <v>1391</v>
      </c>
      <c r="D149" s="148">
        <f>D150</f>
        <v>0</v>
      </c>
      <c r="E149" s="146">
        <f>E150</f>
        <v>0</v>
      </c>
    </row>
    <row r="150" spans="1:5" ht="15" customHeight="1">
      <c r="A150" s="75">
        <v>4130</v>
      </c>
      <c r="B150" s="154">
        <v>843100</v>
      </c>
      <c r="C150" s="89" t="s">
        <v>658</v>
      </c>
      <c r="D150" s="86"/>
      <c r="E150" s="85"/>
    </row>
    <row r="151" spans="1:5" s="167" customFormat="1" ht="24">
      <c r="A151" s="63">
        <v>4131</v>
      </c>
      <c r="B151" s="153">
        <v>900000</v>
      </c>
      <c r="C151" s="81" t="s">
        <v>1392</v>
      </c>
      <c r="D151" s="148">
        <f>D152+D171</f>
        <v>0</v>
      </c>
      <c r="E151" s="146">
        <f>E152+E171</f>
        <v>0</v>
      </c>
    </row>
    <row r="152" spans="1:5" s="167" customFormat="1" ht="15" customHeight="1">
      <c r="A152" s="61">
        <v>4132</v>
      </c>
      <c r="B152" s="153">
        <v>910000</v>
      </c>
      <c r="C152" s="81" t="s">
        <v>1393</v>
      </c>
      <c r="D152" s="148">
        <f>D153+D163</f>
        <v>0</v>
      </c>
      <c r="E152" s="148">
        <f>E153+E163</f>
        <v>0</v>
      </c>
    </row>
    <row r="153" spans="1:5" s="167" customFormat="1" ht="15" customHeight="1">
      <c r="A153" s="63">
        <v>4133</v>
      </c>
      <c r="B153" s="153">
        <v>911000</v>
      </c>
      <c r="C153" s="81" t="s">
        <v>1394</v>
      </c>
      <c r="D153" s="148">
        <f>SUM(D154:D162)</f>
        <v>0</v>
      </c>
      <c r="E153" s="148">
        <f>SUM(E154:E162)</f>
        <v>0</v>
      </c>
    </row>
    <row r="154" spans="1:5" ht="24">
      <c r="A154" s="75">
        <v>4134</v>
      </c>
      <c r="B154" s="179">
        <v>911100</v>
      </c>
      <c r="C154" s="158" t="s">
        <v>22</v>
      </c>
      <c r="D154" s="85"/>
      <c r="E154" s="85"/>
    </row>
    <row r="155" spans="1:5" ht="15" customHeight="1">
      <c r="A155" s="58">
        <v>4135</v>
      </c>
      <c r="B155" s="58">
        <v>911200</v>
      </c>
      <c r="C155" s="59" t="s">
        <v>23</v>
      </c>
      <c r="D155" s="85"/>
      <c r="E155" s="85"/>
    </row>
    <row r="156" spans="1:5" ht="24">
      <c r="A156" s="75">
        <v>4136</v>
      </c>
      <c r="B156" s="58">
        <v>911300</v>
      </c>
      <c r="C156" s="59" t="s">
        <v>24</v>
      </c>
      <c r="D156" s="85"/>
      <c r="E156" s="85"/>
    </row>
    <row r="157" spans="1:5" ht="15" customHeight="1">
      <c r="A157" s="58">
        <v>4137</v>
      </c>
      <c r="B157" s="58">
        <v>911400</v>
      </c>
      <c r="C157" s="59" t="s">
        <v>25</v>
      </c>
      <c r="D157" s="85"/>
      <c r="E157" s="85"/>
    </row>
    <row r="158" spans="1:5" ht="15" customHeight="1">
      <c r="A158" s="75">
        <v>4138</v>
      </c>
      <c r="B158" s="58">
        <v>911500</v>
      </c>
      <c r="C158" s="59" t="s">
        <v>36</v>
      </c>
      <c r="D158" s="85"/>
      <c r="E158" s="85"/>
    </row>
    <row r="159" spans="1:5" ht="15" customHeight="1">
      <c r="A159" s="58">
        <v>4139</v>
      </c>
      <c r="B159" s="58">
        <v>911600</v>
      </c>
      <c r="C159" s="59" t="s">
        <v>1034</v>
      </c>
      <c r="D159" s="85"/>
      <c r="E159" s="85"/>
    </row>
    <row r="160" spans="1:5" ht="15" customHeight="1">
      <c r="A160" s="75">
        <v>4140</v>
      </c>
      <c r="B160" s="58">
        <v>911700</v>
      </c>
      <c r="C160" s="59" t="s">
        <v>26</v>
      </c>
      <c r="D160" s="85"/>
      <c r="E160" s="85"/>
    </row>
    <row r="161" spans="1:5" ht="15" customHeight="1">
      <c r="A161" s="58">
        <v>4141</v>
      </c>
      <c r="B161" s="58">
        <v>911800</v>
      </c>
      <c r="C161" s="59" t="s">
        <v>27</v>
      </c>
      <c r="D161" s="85"/>
      <c r="E161" s="85"/>
    </row>
    <row r="162" spans="1:5" ht="15" customHeight="1">
      <c r="A162" s="75">
        <v>4142</v>
      </c>
      <c r="B162" s="58">
        <v>911900</v>
      </c>
      <c r="C162" s="59" t="s">
        <v>287</v>
      </c>
      <c r="D162" s="85"/>
      <c r="E162" s="85"/>
    </row>
    <row r="163" spans="1:5" s="167" customFormat="1" ht="24">
      <c r="A163" s="64">
        <v>4143</v>
      </c>
      <c r="B163" s="54">
        <v>912000</v>
      </c>
      <c r="C163" s="74" t="s">
        <v>1395</v>
      </c>
      <c r="D163" s="146">
        <f>SUM(D164:D170)</f>
        <v>0</v>
      </c>
      <c r="E163" s="146">
        <f>SUM(E164:E170)</f>
        <v>0</v>
      </c>
    </row>
    <row r="164" spans="1:5" ht="15" customHeight="1">
      <c r="A164" s="75">
        <v>4144</v>
      </c>
      <c r="B164" s="58">
        <v>912100</v>
      </c>
      <c r="C164" s="59" t="s">
        <v>1396</v>
      </c>
      <c r="D164" s="85"/>
      <c r="E164" s="85"/>
    </row>
    <row r="165" spans="1:5" ht="15" customHeight="1">
      <c r="A165" s="58">
        <v>4145</v>
      </c>
      <c r="B165" s="58">
        <v>912200</v>
      </c>
      <c r="C165" s="59" t="s">
        <v>288</v>
      </c>
      <c r="D165" s="85"/>
      <c r="E165" s="85"/>
    </row>
    <row r="166" spans="1:5" ht="15" customHeight="1">
      <c r="A166" s="75">
        <v>4146</v>
      </c>
      <c r="B166" s="58">
        <v>912300</v>
      </c>
      <c r="C166" s="59" t="s">
        <v>289</v>
      </c>
      <c r="D166" s="85"/>
      <c r="E166" s="85"/>
    </row>
    <row r="167" spans="1:5" ht="15" customHeight="1">
      <c r="A167" s="58">
        <v>4147</v>
      </c>
      <c r="B167" s="58">
        <v>912400</v>
      </c>
      <c r="C167" s="59" t="s">
        <v>290</v>
      </c>
      <c r="D167" s="85"/>
      <c r="E167" s="85"/>
    </row>
    <row r="168" spans="1:5" ht="15" customHeight="1">
      <c r="A168" s="75">
        <v>4148</v>
      </c>
      <c r="B168" s="58">
        <v>912500</v>
      </c>
      <c r="C168" s="59" t="s">
        <v>1073</v>
      </c>
      <c r="D168" s="85"/>
      <c r="E168" s="85"/>
    </row>
    <row r="169" spans="1:5" ht="15" customHeight="1">
      <c r="A169" s="58">
        <v>4149</v>
      </c>
      <c r="B169" s="58">
        <v>912600</v>
      </c>
      <c r="C169" s="59" t="s">
        <v>1074</v>
      </c>
      <c r="D169" s="85"/>
      <c r="E169" s="85"/>
    </row>
    <row r="170" spans="1:5" ht="15" customHeight="1">
      <c r="A170" s="75">
        <v>4150</v>
      </c>
      <c r="B170" s="155">
        <v>912900</v>
      </c>
      <c r="C170" s="156" t="s">
        <v>1075</v>
      </c>
      <c r="D170" s="85"/>
      <c r="E170" s="85"/>
    </row>
    <row r="171" spans="1:5" s="167" customFormat="1" ht="24">
      <c r="A171" s="63">
        <v>4151</v>
      </c>
      <c r="B171" s="153">
        <v>920000</v>
      </c>
      <c r="C171" s="81" t="s">
        <v>1397</v>
      </c>
      <c r="D171" s="148">
        <f>D172+D182</f>
        <v>0</v>
      </c>
      <c r="E171" s="146">
        <f>E172+E182</f>
        <v>0</v>
      </c>
    </row>
    <row r="172" spans="1:5" s="167" customFormat="1" ht="24">
      <c r="A172" s="63">
        <v>4152</v>
      </c>
      <c r="B172" s="153">
        <v>921000</v>
      </c>
      <c r="C172" s="81" t="s">
        <v>1398</v>
      </c>
      <c r="D172" s="148">
        <f>SUM(D173:D181)</f>
        <v>0</v>
      </c>
      <c r="E172" s="146">
        <f>SUM(E173:E181)</f>
        <v>0</v>
      </c>
    </row>
    <row r="173" spans="1:5" ht="15" customHeight="1">
      <c r="A173" s="58">
        <v>4153</v>
      </c>
      <c r="B173" s="179">
        <v>921100</v>
      </c>
      <c r="C173" s="158" t="s">
        <v>1076</v>
      </c>
      <c r="D173" s="85"/>
      <c r="E173" s="85"/>
    </row>
    <row r="174" spans="1:5" ht="15" customHeight="1">
      <c r="A174" s="75">
        <v>4154</v>
      </c>
      <c r="B174" s="58">
        <v>921200</v>
      </c>
      <c r="C174" s="59" t="s">
        <v>1077</v>
      </c>
      <c r="D174" s="85"/>
      <c r="E174" s="85"/>
    </row>
    <row r="175" spans="1:5" ht="24">
      <c r="A175" s="58">
        <v>4155</v>
      </c>
      <c r="B175" s="58">
        <v>921300</v>
      </c>
      <c r="C175" s="59" t="s">
        <v>1078</v>
      </c>
      <c r="D175" s="85"/>
      <c r="E175" s="85"/>
    </row>
    <row r="176" spans="1:5" ht="15" customHeight="1">
      <c r="A176" s="75">
        <v>4156</v>
      </c>
      <c r="B176" s="58">
        <v>921400</v>
      </c>
      <c r="C176" s="59" t="s">
        <v>574</v>
      </c>
      <c r="D176" s="85"/>
      <c r="E176" s="85"/>
    </row>
    <row r="177" spans="1:5" ht="24">
      <c r="A177" s="58">
        <v>4157</v>
      </c>
      <c r="B177" s="58">
        <v>921500</v>
      </c>
      <c r="C177" s="59" t="s">
        <v>575</v>
      </c>
      <c r="D177" s="85"/>
      <c r="E177" s="85"/>
    </row>
    <row r="178" spans="1:5" ht="24">
      <c r="A178" s="75">
        <v>4158</v>
      </c>
      <c r="B178" s="58">
        <v>921600</v>
      </c>
      <c r="C178" s="59" t="s">
        <v>39</v>
      </c>
      <c r="D178" s="85"/>
      <c r="E178" s="85"/>
    </row>
    <row r="179" spans="1:5" ht="24">
      <c r="A179" s="58">
        <v>4159</v>
      </c>
      <c r="B179" s="58">
        <v>921700</v>
      </c>
      <c r="C179" s="59" t="s">
        <v>489</v>
      </c>
      <c r="D179" s="85"/>
      <c r="E179" s="85"/>
    </row>
    <row r="180" spans="1:5" ht="24">
      <c r="A180" s="75">
        <v>4160</v>
      </c>
      <c r="B180" s="58">
        <v>921800</v>
      </c>
      <c r="C180" s="59" t="s">
        <v>490</v>
      </c>
      <c r="D180" s="85"/>
      <c r="E180" s="85"/>
    </row>
    <row r="181" spans="1:5">
      <c r="A181" s="58">
        <v>4161</v>
      </c>
      <c r="B181" s="155">
        <v>921900</v>
      </c>
      <c r="C181" s="156" t="s">
        <v>71</v>
      </c>
      <c r="D181" s="85"/>
      <c r="E181" s="85"/>
    </row>
    <row r="182" spans="1:5" s="167" customFormat="1" ht="24">
      <c r="A182" s="63">
        <v>4162</v>
      </c>
      <c r="B182" s="153">
        <v>922000</v>
      </c>
      <c r="C182" s="81" t="s">
        <v>1399</v>
      </c>
      <c r="D182" s="148">
        <f>SUM(D183:D190)</f>
        <v>0</v>
      </c>
      <c r="E182" s="148">
        <f>SUM(E183:E190)</f>
        <v>0</v>
      </c>
    </row>
    <row r="183" spans="1:5" ht="15" customHeight="1">
      <c r="A183" s="58">
        <v>4163</v>
      </c>
      <c r="B183" s="179">
        <v>922100</v>
      </c>
      <c r="C183" s="158" t="s">
        <v>72</v>
      </c>
      <c r="D183" s="85"/>
      <c r="E183" s="85"/>
    </row>
    <row r="184" spans="1:5" ht="15" customHeight="1">
      <c r="A184" s="75">
        <v>4164</v>
      </c>
      <c r="B184" s="58">
        <v>922200</v>
      </c>
      <c r="C184" s="59" t="s">
        <v>73</v>
      </c>
      <c r="D184" s="85"/>
      <c r="E184" s="85"/>
    </row>
    <row r="185" spans="1:5" ht="15" customHeight="1">
      <c r="A185" s="58">
        <v>4165</v>
      </c>
      <c r="B185" s="58">
        <v>922300</v>
      </c>
      <c r="C185" s="59" t="s">
        <v>148</v>
      </c>
      <c r="D185" s="85"/>
      <c r="E185" s="85"/>
    </row>
    <row r="186" spans="1:5" ht="15" customHeight="1">
      <c r="A186" s="75">
        <v>4166</v>
      </c>
      <c r="B186" s="58">
        <v>922400</v>
      </c>
      <c r="C186" s="59" t="s">
        <v>149</v>
      </c>
      <c r="D186" s="85"/>
      <c r="E186" s="85"/>
    </row>
    <row r="187" spans="1:5" ht="24">
      <c r="A187" s="58">
        <v>4167</v>
      </c>
      <c r="B187" s="58">
        <v>922500</v>
      </c>
      <c r="C187" s="59" t="s">
        <v>294</v>
      </c>
      <c r="D187" s="85"/>
      <c r="E187" s="85"/>
    </row>
    <row r="188" spans="1:5" ht="24">
      <c r="A188" s="75">
        <v>4168</v>
      </c>
      <c r="B188" s="58">
        <v>922600</v>
      </c>
      <c r="C188" s="59" t="s">
        <v>1056</v>
      </c>
      <c r="D188" s="85"/>
      <c r="E188" s="85"/>
    </row>
    <row r="189" spans="1:5" ht="15" customHeight="1">
      <c r="A189" s="58">
        <v>4169</v>
      </c>
      <c r="B189" s="155">
        <v>922700</v>
      </c>
      <c r="C189" s="156" t="s">
        <v>1057</v>
      </c>
      <c r="D189" s="85"/>
      <c r="E189" s="85"/>
    </row>
    <row r="190" spans="1:5" ht="15" customHeight="1">
      <c r="A190" s="75">
        <v>4170</v>
      </c>
      <c r="B190" s="154">
        <v>922800</v>
      </c>
      <c r="C190" s="89" t="s">
        <v>576</v>
      </c>
      <c r="D190" s="86"/>
      <c r="E190" s="85"/>
    </row>
    <row r="191" spans="1:5" s="181" customFormat="1" ht="15" customHeight="1">
      <c r="A191" s="54">
        <v>4171</v>
      </c>
      <c r="B191" s="71"/>
      <c r="C191" s="180" t="s">
        <v>1400</v>
      </c>
      <c r="D191" s="146">
        <f>D192+D360+D406</f>
        <v>115993</v>
      </c>
      <c r="E191" s="146">
        <f>E192+E360+E406</f>
        <v>106567</v>
      </c>
    </row>
    <row r="192" spans="1:5" s="181" customFormat="1" ht="24">
      <c r="A192" s="63">
        <v>4172</v>
      </c>
      <c r="B192" s="54">
        <v>400000</v>
      </c>
      <c r="C192" s="74" t="s">
        <v>1401</v>
      </c>
      <c r="D192" s="146">
        <f>D193+D215+D260+D275+D299+D312+D328+D343</f>
        <v>100885</v>
      </c>
      <c r="E192" s="146">
        <f>E193+E215+E260+E275+E299+E312+E328+E343</f>
        <v>100468</v>
      </c>
    </row>
    <row r="193" spans="1:5" s="167" customFormat="1" ht="24">
      <c r="A193" s="64">
        <v>4173</v>
      </c>
      <c r="B193" s="54">
        <v>410000</v>
      </c>
      <c r="C193" s="74" t="s">
        <v>1402</v>
      </c>
      <c r="D193" s="146">
        <f>D194+D196+D200+D202+D207+D209+D211+D213</f>
        <v>72217</v>
      </c>
      <c r="E193" s="146">
        <f>E194+E196+E200+E202+E207+E209+E211+E213</f>
        <v>72486</v>
      </c>
    </row>
    <row r="194" spans="1:5" s="167" customFormat="1" ht="24">
      <c r="A194" s="63">
        <v>4174</v>
      </c>
      <c r="B194" s="54">
        <v>411000</v>
      </c>
      <c r="C194" s="74" t="s">
        <v>1403</v>
      </c>
      <c r="D194" s="146">
        <f>D195</f>
        <v>56897</v>
      </c>
      <c r="E194" s="146">
        <f>E195</f>
        <v>56165</v>
      </c>
    </row>
    <row r="195" spans="1:5" ht="15" customHeight="1">
      <c r="A195" s="58">
        <v>4175</v>
      </c>
      <c r="B195" s="58">
        <v>411100</v>
      </c>
      <c r="C195" s="59" t="s">
        <v>579</v>
      </c>
      <c r="D195" s="85">
        <v>56897</v>
      </c>
      <c r="E195" s="85">
        <v>56165</v>
      </c>
    </row>
    <row r="196" spans="1:5" s="167" customFormat="1" ht="24">
      <c r="A196" s="63">
        <v>4176</v>
      </c>
      <c r="B196" s="54">
        <v>412000</v>
      </c>
      <c r="C196" s="74" t="s">
        <v>1404</v>
      </c>
      <c r="D196" s="146">
        <f>SUM(D197:D199)</f>
        <v>10185</v>
      </c>
      <c r="E196" s="146">
        <f>SUM(E197:E199)</f>
        <v>10055</v>
      </c>
    </row>
    <row r="197" spans="1:5" ht="15" customHeight="1">
      <c r="A197" s="58">
        <v>4177</v>
      </c>
      <c r="B197" s="58">
        <v>412100</v>
      </c>
      <c r="C197" s="59" t="s">
        <v>18</v>
      </c>
      <c r="D197" s="85">
        <v>7059</v>
      </c>
      <c r="E197" s="85">
        <v>6741</v>
      </c>
    </row>
    <row r="198" spans="1:5" ht="15" customHeight="1">
      <c r="A198" s="75">
        <v>4178</v>
      </c>
      <c r="B198" s="58">
        <v>412200</v>
      </c>
      <c r="C198" s="59" t="s">
        <v>19</v>
      </c>
      <c r="D198" s="85">
        <v>2699</v>
      </c>
      <c r="E198" s="85">
        <v>2909</v>
      </c>
    </row>
    <row r="199" spans="1:5" ht="15" customHeight="1">
      <c r="A199" s="58">
        <v>4179</v>
      </c>
      <c r="B199" s="58">
        <v>412300</v>
      </c>
      <c r="C199" s="59" t="s">
        <v>20</v>
      </c>
      <c r="D199" s="85">
        <v>427</v>
      </c>
      <c r="E199" s="85">
        <v>405</v>
      </c>
    </row>
    <row r="200" spans="1:5" s="167" customFormat="1" ht="15" customHeight="1">
      <c r="A200" s="63">
        <v>4180</v>
      </c>
      <c r="B200" s="54">
        <v>413000</v>
      </c>
      <c r="C200" s="74" t="s">
        <v>1405</v>
      </c>
      <c r="D200" s="146">
        <f>D201</f>
        <v>127</v>
      </c>
      <c r="E200" s="146">
        <f>E201</f>
        <v>123</v>
      </c>
    </row>
    <row r="201" spans="1:5" ht="15" customHeight="1">
      <c r="A201" s="58">
        <v>4181</v>
      </c>
      <c r="B201" s="58">
        <v>413100</v>
      </c>
      <c r="C201" s="59" t="s">
        <v>21</v>
      </c>
      <c r="D201" s="85">
        <v>127</v>
      </c>
      <c r="E201" s="85">
        <v>123</v>
      </c>
    </row>
    <row r="202" spans="1:5" s="167" customFormat="1" ht="15" customHeight="1">
      <c r="A202" s="63">
        <v>4182</v>
      </c>
      <c r="B202" s="54">
        <v>414000</v>
      </c>
      <c r="C202" s="74" t="s">
        <v>1406</v>
      </c>
      <c r="D202" s="146">
        <f>SUM(D203:D206)</f>
        <v>310</v>
      </c>
      <c r="E202" s="146">
        <f>SUM(E203:E206)</f>
        <v>607</v>
      </c>
    </row>
    <row r="203" spans="1:5" ht="15" customHeight="1">
      <c r="A203" s="58">
        <v>4183</v>
      </c>
      <c r="B203" s="58">
        <v>414100</v>
      </c>
      <c r="C203" s="59" t="s">
        <v>580</v>
      </c>
      <c r="D203" s="85">
        <v>170</v>
      </c>
      <c r="E203" s="85">
        <v>161</v>
      </c>
    </row>
    <row r="204" spans="1:5" ht="15" customHeight="1">
      <c r="A204" s="75">
        <v>4184</v>
      </c>
      <c r="B204" s="58">
        <v>414200</v>
      </c>
      <c r="C204" s="59" t="s">
        <v>11</v>
      </c>
      <c r="D204" s="85"/>
      <c r="E204" s="85"/>
    </row>
    <row r="205" spans="1:5" ht="15" customHeight="1">
      <c r="A205" s="58">
        <v>4185</v>
      </c>
      <c r="B205" s="58">
        <v>414300</v>
      </c>
      <c r="C205" s="59" t="s">
        <v>12</v>
      </c>
      <c r="D205" s="85">
        <v>100</v>
      </c>
      <c r="E205" s="85">
        <v>406</v>
      </c>
    </row>
    <row r="206" spans="1:5" ht="24">
      <c r="A206" s="75">
        <v>4186</v>
      </c>
      <c r="B206" s="58">
        <v>414400</v>
      </c>
      <c r="C206" s="59" t="s">
        <v>973</v>
      </c>
      <c r="D206" s="85">
        <v>40</v>
      </c>
      <c r="E206" s="85">
        <v>40</v>
      </c>
    </row>
    <row r="207" spans="1:5" s="167" customFormat="1" ht="15" customHeight="1">
      <c r="A207" s="64">
        <v>4187</v>
      </c>
      <c r="B207" s="54">
        <v>415000</v>
      </c>
      <c r="C207" s="74" t="s">
        <v>1407</v>
      </c>
      <c r="D207" s="146">
        <f>D208</f>
        <v>4256</v>
      </c>
      <c r="E207" s="146">
        <f>E208</f>
        <v>4961</v>
      </c>
    </row>
    <row r="208" spans="1:5" ht="15" customHeight="1">
      <c r="A208" s="75">
        <v>4188</v>
      </c>
      <c r="B208" s="58">
        <v>415100</v>
      </c>
      <c r="C208" s="59" t="s">
        <v>974</v>
      </c>
      <c r="D208" s="85">
        <v>4256</v>
      </c>
      <c r="E208" s="85">
        <v>4961</v>
      </c>
    </row>
    <row r="209" spans="1:5" s="167" customFormat="1" ht="24">
      <c r="A209" s="64">
        <v>4189</v>
      </c>
      <c r="B209" s="54">
        <v>416000</v>
      </c>
      <c r="C209" s="74" t="s">
        <v>1408</v>
      </c>
      <c r="D209" s="146">
        <f>D210</f>
        <v>442</v>
      </c>
      <c r="E209" s="146">
        <f>E210</f>
        <v>575</v>
      </c>
    </row>
    <row r="210" spans="1:5" ht="15" customHeight="1">
      <c r="A210" s="75">
        <v>4190</v>
      </c>
      <c r="B210" s="58">
        <v>416100</v>
      </c>
      <c r="C210" s="59" t="s">
        <v>975</v>
      </c>
      <c r="D210" s="85">
        <v>442</v>
      </c>
      <c r="E210" s="85">
        <v>575</v>
      </c>
    </row>
    <row r="211" spans="1:5" s="167" customFormat="1" ht="15" customHeight="1">
      <c r="A211" s="64">
        <v>4191</v>
      </c>
      <c r="B211" s="54">
        <v>417000</v>
      </c>
      <c r="C211" s="74" t="s">
        <v>1409</v>
      </c>
      <c r="D211" s="146">
        <f>D212</f>
        <v>0</v>
      </c>
      <c r="E211" s="146">
        <f>E212</f>
        <v>0</v>
      </c>
    </row>
    <row r="212" spans="1:5" ht="15" customHeight="1">
      <c r="A212" s="58">
        <v>4192</v>
      </c>
      <c r="B212" s="58">
        <v>417100</v>
      </c>
      <c r="C212" s="59" t="s">
        <v>14</v>
      </c>
      <c r="D212" s="85"/>
      <c r="E212" s="85"/>
    </row>
    <row r="213" spans="1:5" s="167" customFormat="1" ht="15" customHeight="1">
      <c r="A213" s="64">
        <v>4193</v>
      </c>
      <c r="B213" s="54">
        <v>418000</v>
      </c>
      <c r="C213" s="74" t="s">
        <v>1410</v>
      </c>
      <c r="D213" s="146">
        <f>D214</f>
        <v>0</v>
      </c>
      <c r="E213" s="146">
        <f>E214</f>
        <v>0</v>
      </c>
    </row>
    <row r="214" spans="1:5" ht="15" customHeight="1">
      <c r="A214" s="58">
        <v>4194</v>
      </c>
      <c r="B214" s="58">
        <v>418100</v>
      </c>
      <c r="C214" s="59" t="s">
        <v>13</v>
      </c>
      <c r="D214" s="85"/>
      <c r="E214" s="85"/>
    </row>
    <row r="215" spans="1:5" s="181" customFormat="1" ht="24">
      <c r="A215" s="64">
        <v>4195</v>
      </c>
      <c r="B215" s="54">
        <v>420000</v>
      </c>
      <c r="C215" s="74" t="s">
        <v>1411</v>
      </c>
      <c r="D215" s="146">
        <f>D216+D224+D230+D239+D247+D250</f>
        <v>26756</v>
      </c>
      <c r="E215" s="146">
        <f>E216+E224+E230+E239+E247+E250</f>
        <v>25903</v>
      </c>
    </row>
    <row r="216" spans="1:5" s="181" customFormat="1">
      <c r="A216" s="64">
        <v>4196</v>
      </c>
      <c r="B216" s="54">
        <v>421000</v>
      </c>
      <c r="C216" s="74" t="s">
        <v>1412</v>
      </c>
      <c r="D216" s="146">
        <f>SUM(D217:D223)</f>
        <v>4110</v>
      </c>
      <c r="E216" s="146">
        <f>SUM(E217:E223)</f>
        <v>3621</v>
      </c>
    </row>
    <row r="217" spans="1:5">
      <c r="A217" s="149">
        <v>4197</v>
      </c>
      <c r="B217" s="58">
        <v>421100</v>
      </c>
      <c r="C217" s="59" t="s">
        <v>15</v>
      </c>
      <c r="D217" s="85">
        <v>188</v>
      </c>
      <c r="E217" s="85">
        <v>186</v>
      </c>
    </row>
    <row r="218" spans="1:5">
      <c r="A218" s="58">
        <v>4198</v>
      </c>
      <c r="B218" s="58">
        <v>421200</v>
      </c>
      <c r="C218" s="59" t="s">
        <v>16</v>
      </c>
      <c r="D218" s="85">
        <v>1794</v>
      </c>
      <c r="E218" s="85">
        <v>1605</v>
      </c>
    </row>
    <row r="219" spans="1:5">
      <c r="A219" s="149">
        <v>4199</v>
      </c>
      <c r="B219" s="58">
        <v>421300</v>
      </c>
      <c r="C219" s="59" t="s">
        <v>17</v>
      </c>
      <c r="D219" s="85">
        <v>439</v>
      </c>
      <c r="E219" s="85">
        <v>393</v>
      </c>
    </row>
    <row r="220" spans="1:5">
      <c r="A220" s="58">
        <v>4200</v>
      </c>
      <c r="B220" s="58">
        <v>421400</v>
      </c>
      <c r="C220" s="59" t="s">
        <v>93</v>
      </c>
      <c r="D220" s="85">
        <v>976</v>
      </c>
      <c r="E220" s="85">
        <v>913</v>
      </c>
    </row>
    <row r="221" spans="1:5">
      <c r="A221" s="149">
        <v>4201</v>
      </c>
      <c r="B221" s="58">
        <v>421500</v>
      </c>
      <c r="C221" s="59" t="s">
        <v>94</v>
      </c>
      <c r="D221" s="85">
        <v>394</v>
      </c>
      <c r="E221" s="85">
        <v>377</v>
      </c>
    </row>
    <row r="222" spans="1:5">
      <c r="A222" s="58">
        <v>4202</v>
      </c>
      <c r="B222" s="58">
        <v>421600</v>
      </c>
      <c r="C222" s="59" t="s">
        <v>95</v>
      </c>
      <c r="D222" s="85">
        <v>54</v>
      </c>
      <c r="E222" s="85"/>
    </row>
    <row r="223" spans="1:5" s="182" customFormat="1">
      <c r="A223" s="149">
        <v>4203</v>
      </c>
      <c r="B223" s="58">
        <v>421900</v>
      </c>
      <c r="C223" s="59" t="s">
        <v>921</v>
      </c>
      <c r="D223" s="85">
        <v>265</v>
      </c>
      <c r="E223" s="85">
        <v>147</v>
      </c>
    </row>
    <row r="224" spans="1:5" s="181" customFormat="1">
      <c r="A224" s="64">
        <v>4204</v>
      </c>
      <c r="B224" s="54">
        <v>422000</v>
      </c>
      <c r="C224" s="74" t="s">
        <v>1413</v>
      </c>
      <c r="D224" s="146">
        <f>SUM(D225:D229)</f>
        <v>779</v>
      </c>
      <c r="E224" s="146">
        <f>SUM(E225:E229)</f>
        <v>803</v>
      </c>
    </row>
    <row r="225" spans="1:5">
      <c r="A225" s="149">
        <v>4205</v>
      </c>
      <c r="B225" s="58">
        <v>422100</v>
      </c>
      <c r="C225" s="59" t="s">
        <v>9</v>
      </c>
      <c r="D225" s="85">
        <v>779</v>
      </c>
      <c r="E225" s="85">
        <v>803</v>
      </c>
    </row>
    <row r="226" spans="1:5">
      <c r="A226" s="58">
        <v>4206</v>
      </c>
      <c r="B226" s="58">
        <v>422200</v>
      </c>
      <c r="C226" s="59" t="s">
        <v>473</v>
      </c>
      <c r="D226" s="85"/>
      <c r="E226" s="85"/>
    </row>
    <row r="227" spans="1:5">
      <c r="A227" s="149">
        <v>4207</v>
      </c>
      <c r="B227" s="155">
        <v>422300</v>
      </c>
      <c r="C227" s="156" t="s">
        <v>474</v>
      </c>
      <c r="D227" s="85"/>
      <c r="E227" s="85"/>
    </row>
    <row r="228" spans="1:5">
      <c r="A228" s="58">
        <v>4208</v>
      </c>
      <c r="B228" s="154">
        <v>422400</v>
      </c>
      <c r="C228" s="89" t="s">
        <v>976</v>
      </c>
      <c r="D228" s="86"/>
      <c r="E228" s="85"/>
    </row>
    <row r="229" spans="1:5">
      <c r="A229" s="149">
        <v>4209</v>
      </c>
      <c r="B229" s="179">
        <v>422900</v>
      </c>
      <c r="C229" s="158" t="s">
        <v>475</v>
      </c>
      <c r="D229" s="85"/>
      <c r="E229" s="85"/>
    </row>
    <row r="230" spans="1:5" s="181" customFormat="1">
      <c r="A230" s="64">
        <v>4210</v>
      </c>
      <c r="B230" s="54">
        <v>423000</v>
      </c>
      <c r="C230" s="74" t="s">
        <v>1414</v>
      </c>
      <c r="D230" s="146">
        <f>SUM(D231:D238)</f>
        <v>4279</v>
      </c>
      <c r="E230" s="146">
        <f>SUM(E231:E238)</f>
        <v>3484</v>
      </c>
    </row>
    <row r="231" spans="1:5">
      <c r="A231" s="149">
        <v>4211</v>
      </c>
      <c r="B231" s="58">
        <v>423100</v>
      </c>
      <c r="C231" s="59" t="s">
        <v>476</v>
      </c>
      <c r="D231" s="85">
        <v>8</v>
      </c>
      <c r="E231" s="85">
        <v>16</v>
      </c>
    </row>
    <row r="232" spans="1:5">
      <c r="A232" s="58">
        <v>4212</v>
      </c>
      <c r="B232" s="58">
        <v>423200</v>
      </c>
      <c r="C232" s="59" t="s">
        <v>477</v>
      </c>
      <c r="D232" s="85">
        <v>127</v>
      </c>
      <c r="E232" s="85">
        <v>163</v>
      </c>
    </row>
    <row r="233" spans="1:5">
      <c r="A233" s="149">
        <v>4213</v>
      </c>
      <c r="B233" s="58">
        <v>423300</v>
      </c>
      <c r="C233" s="59" t="s">
        <v>478</v>
      </c>
      <c r="D233" s="85">
        <v>233</v>
      </c>
      <c r="E233" s="85">
        <v>312</v>
      </c>
    </row>
    <row r="234" spans="1:5">
      <c r="A234" s="58">
        <v>4214</v>
      </c>
      <c r="B234" s="58">
        <v>423400</v>
      </c>
      <c r="C234" s="59" t="s">
        <v>1017</v>
      </c>
      <c r="D234" s="85">
        <v>35</v>
      </c>
      <c r="E234" s="85">
        <v>26</v>
      </c>
    </row>
    <row r="235" spans="1:5">
      <c r="A235" s="149">
        <v>4215</v>
      </c>
      <c r="B235" s="58">
        <v>423500</v>
      </c>
      <c r="C235" s="59" t="s">
        <v>523</v>
      </c>
      <c r="D235" s="85">
        <v>1597</v>
      </c>
      <c r="E235" s="85">
        <v>1695</v>
      </c>
    </row>
    <row r="236" spans="1:5">
      <c r="A236" s="58">
        <v>4216</v>
      </c>
      <c r="B236" s="58">
        <v>423600</v>
      </c>
      <c r="C236" s="59" t="s">
        <v>1035</v>
      </c>
      <c r="D236" s="85">
        <v>245</v>
      </c>
      <c r="E236" s="85">
        <v>348</v>
      </c>
    </row>
    <row r="237" spans="1:5">
      <c r="A237" s="149">
        <v>4217</v>
      </c>
      <c r="B237" s="58">
        <v>423700</v>
      </c>
      <c r="C237" s="59" t="s">
        <v>1036</v>
      </c>
      <c r="D237" s="85">
        <v>299</v>
      </c>
      <c r="E237" s="85">
        <v>225</v>
      </c>
    </row>
    <row r="238" spans="1:5">
      <c r="A238" s="58">
        <v>4218</v>
      </c>
      <c r="B238" s="58">
        <v>423900</v>
      </c>
      <c r="C238" s="59" t="s">
        <v>1037</v>
      </c>
      <c r="D238" s="85">
        <v>1735</v>
      </c>
      <c r="E238" s="85">
        <v>699</v>
      </c>
    </row>
    <row r="239" spans="1:5" s="181" customFormat="1">
      <c r="A239" s="64">
        <v>4219</v>
      </c>
      <c r="B239" s="54">
        <v>424000</v>
      </c>
      <c r="C239" s="74" t="s">
        <v>1415</v>
      </c>
      <c r="D239" s="146">
        <f>SUM(D240:D246)</f>
        <v>781</v>
      </c>
      <c r="E239" s="146">
        <f>SUM(E240:E246)</f>
        <v>411</v>
      </c>
    </row>
    <row r="240" spans="1:5">
      <c r="A240" s="58">
        <v>4220</v>
      </c>
      <c r="B240" s="58">
        <v>424100</v>
      </c>
      <c r="C240" s="59" t="s">
        <v>1038</v>
      </c>
      <c r="D240" s="85"/>
      <c r="E240" s="85"/>
    </row>
    <row r="241" spans="1:5">
      <c r="A241" s="149">
        <v>4221</v>
      </c>
      <c r="B241" s="58">
        <v>424200</v>
      </c>
      <c r="C241" s="59" t="s">
        <v>1039</v>
      </c>
      <c r="D241" s="85"/>
      <c r="E241" s="85"/>
    </row>
    <row r="242" spans="1:5">
      <c r="A242" s="58">
        <v>4222</v>
      </c>
      <c r="B242" s="58">
        <v>424300</v>
      </c>
      <c r="C242" s="59" t="s">
        <v>1040</v>
      </c>
      <c r="D242" s="85">
        <v>781</v>
      </c>
      <c r="E242" s="85">
        <v>411</v>
      </c>
    </row>
    <row r="243" spans="1:5">
      <c r="A243" s="149">
        <v>4223</v>
      </c>
      <c r="B243" s="58">
        <v>424400</v>
      </c>
      <c r="C243" s="59" t="s">
        <v>820</v>
      </c>
      <c r="D243" s="85"/>
      <c r="E243" s="85"/>
    </row>
    <row r="244" spans="1:5" ht="24">
      <c r="A244" s="58">
        <v>4224</v>
      </c>
      <c r="B244" s="58">
        <v>424500</v>
      </c>
      <c r="C244" s="59" t="s">
        <v>821</v>
      </c>
      <c r="D244" s="85"/>
      <c r="E244" s="85"/>
    </row>
    <row r="245" spans="1:5">
      <c r="A245" s="149">
        <v>4225</v>
      </c>
      <c r="B245" s="58">
        <v>424600</v>
      </c>
      <c r="C245" s="59" t="s">
        <v>542</v>
      </c>
      <c r="D245" s="85"/>
      <c r="E245" s="85"/>
    </row>
    <row r="246" spans="1:5">
      <c r="A246" s="58">
        <v>4226</v>
      </c>
      <c r="B246" s="58">
        <v>424900</v>
      </c>
      <c r="C246" s="59" t="s">
        <v>543</v>
      </c>
      <c r="D246" s="85"/>
      <c r="E246" s="85"/>
    </row>
    <row r="247" spans="1:5" s="181" customFormat="1" ht="24">
      <c r="A247" s="64">
        <v>4227</v>
      </c>
      <c r="B247" s="54">
        <v>425000</v>
      </c>
      <c r="C247" s="74" t="s">
        <v>1416</v>
      </c>
      <c r="D247" s="146">
        <f>D248+D249</f>
        <v>1425</v>
      </c>
      <c r="E247" s="146">
        <f>E248+E249</f>
        <v>2681</v>
      </c>
    </row>
    <row r="248" spans="1:5">
      <c r="A248" s="58">
        <v>4228</v>
      </c>
      <c r="B248" s="58">
        <v>425100</v>
      </c>
      <c r="C248" s="59" t="s">
        <v>1417</v>
      </c>
      <c r="D248" s="85">
        <v>106</v>
      </c>
      <c r="E248" s="85">
        <v>1023</v>
      </c>
    </row>
    <row r="249" spans="1:5">
      <c r="A249" s="149">
        <v>4229</v>
      </c>
      <c r="B249" s="58">
        <v>425200</v>
      </c>
      <c r="C249" s="59" t="s">
        <v>142</v>
      </c>
      <c r="D249" s="85">
        <v>1319</v>
      </c>
      <c r="E249" s="85">
        <v>1658</v>
      </c>
    </row>
    <row r="250" spans="1:5" s="181" customFormat="1">
      <c r="A250" s="64">
        <v>4230</v>
      </c>
      <c r="B250" s="54">
        <v>426000</v>
      </c>
      <c r="C250" s="74" t="s">
        <v>1418</v>
      </c>
      <c r="D250" s="146">
        <f>SUM(D251:D259)</f>
        <v>15382</v>
      </c>
      <c r="E250" s="146">
        <f>SUM(E251:E259)</f>
        <v>14903</v>
      </c>
    </row>
    <row r="251" spans="1:5">
      <c r="A251" s="149">
        <v>4231</v>
      </c>
      <c r="B251" s="58">
        <v>426100</v>
      </c>
      <c r="C251" s="59" t="s">
        <v>143</v>
      </c>
      <c r="D251" s="85">
        <v>906</v>
      </c>
      <c r="E251" s="85">
        <v>611</v>
      </c>
    </row>
    <row r="252" spans="1:5">
      <c r="A252" s="58">
        <v>4232</v>
      </c>
      <c r="B252" s="58">
        <v>426200</v>
      </c>
      <c r="C252" s="59" t="s">
        <v>144</v>
      </c>
      <c r="D252" s="85"/>
      <c r="E252" s="85"/>
    </row>
    <row r="253" spans="1:5">
      <c r="A253" s="149">
        <v>4233</v>
      </c>
      <c r="B253" s="58">
        <v>426300</v>
      </c>
      <c r="C253" s="59" t="s">
        <v>145</v>
      </c>
      <c r="D253" s="85">
        <v>172</v>
      </c>
      <c r="E253" s="85">
        <v>188</v>
      </c>
    </row>
    <row r="254" spans="1:5">
      <c r="A254" s="58">
        <v>4234</v>
      </c>
      <c r="B254" s="58">
        <v>426400</v>
      </c>
      <c r="C254" s="59" t="s">
        <v>146</v>
      </c>
      <c r="D254" s="85">
        <v>1526</v>
      </c>
      <c r="E254" s="85">
        <v>1488</v>
      </c>
    </row>
    <row r="255" spans="1:5">
      <c r="A255" s="149">
        <v>4235</v>
      </c>
      <c r="B255" s="58">
        <v>426500</v>
      </c>
      <c r="C255" s="59" t="s">
        <v>843</v>
      </c>
      <c r="D255" s="85"/>
      <c r="E255" s="85"/>
    </row>
    <row r="256" spans="1:5">
      <c r="A256" s="58">
        <v>4236</v>
      </c>
      <c r="B256" s="58">
        <v>426600</v>
      </c>
      <c r="C256" s="59" t="s">
        <v>844</v>
      </c>
      <c r="D256" s="85"/>
      <c r="E256" s="85"/>
    </row>
    <row r="257" spans="1:5">
      <c r="A257" s="149">
        <v>4237</v>
      </c>
      <c r="B257" s="58">
        <v>426700</v>
      </c>
      <c r="C257" s="59" t="s">
        <v>845</v>
      </c>
      <c r="D257" s="85">
        <v>12259</v>
      </c>
      <c r="E257" s="85">
        <v>11872</v>
      </c>
    </row>
    <row r="258" spans="1:5">
      <c r="A258" s="58">
        <v>4238</v>
      </c>
      <c r="B258" s="58">
        <v>426800</v>
      </c>
      <c r="C258" s="59" t="s">
        <v>564</v>
      </c>
      <c r="D258" s="85">
        <v>168</v>
      </c>
      <c r="E258" s="85">
        <v>341</v>
      </c>
    </row>
    <row r="259" spans="1:5">
      <c r="A259" s="149">
        <v>4239</v>
      </c>
      <c r="B259" s="58">
        <v>426900</v>
      </c>
      <c r="C259" s="59" t="s">
        <v>846</v>
      </c>
      <c r="D259" s="85">
        <v>351</v>
      </c>
      <c r="E259" s="85">
        <v>403</v>
      </c>
    </row>
    <row r="260" spans="1:5" s="181" customFormat="1" ht="24">
      <c r="A260" s="64">
        <v>4240</v>
      </c>
      <c r="B260" s="54">
        <v>430000</v>
      </c>
      <c r="C260" s="74" t="s">
        <v>1419</v>
      </c>
      <c r="D260" s="146">
        <f>D261+D265+D267+D269+D273</f>
        <v>1619</v>
      </c>
      <c r="E260" s="146">
        <f>E261+E265+E267+E269+E273</f>
        <v>2039</v>
      </c>
    </row>
    <row r="261" spans="1:5" s="181" customFormat="1" ht="24">
      <c r="A261" s="64">
        <v>4241</v>
      </c>
      <c r="B261" s="54">
        <v>431000</v>
      </c>
      <c r="C261" s="74" t="s">
        <v>1420</v>
      </c>
      <c r="D261" s="146">
        <f>SUM(D262:D264)</f>
        <v>1607</v>
      </c>
      <c r="E261" s="146">
        <f>SUM(E262:E264)</f>
        <v>2013</v>
      </c>
    </row>
    <row r="262" spans="1:5">
      <c r="A262" s="62">
        <v>4242</v>
      </c>
      <c r="B262" s="154">
        <v>431100</v>
      </c>
      <c r="C262" s="89" t="s">
        <v>1018</v>
      </c>
      <c r="D262" s="86">
        <v>130</v>
      </c>
      <c r="E262" s="85">
        <v>158</v>
      </c>
    </row>
    <row r="263" spans="1:5">
      <c r="A263" s="75">
        <v>4243</v>
      </c>
      <c r="B263" s="154">
        <v>431200</v>
      </c>
      <c r="C263" s="89" t="s">
        <v>1019</v>
      </c>
      <c r="D263" s="86">
        <v>1477</v>
      </c>
      <c r="E263" s="85">
        <v>1855</v>
      </c>
    </row>
    <row r="264" spans="1:5">
      <c r="A264" s="62">
        <v>4244</v>
      </c>
      <c r="B264" s="159">
        <v>431300</v>
      </c>
      <c r="C264" s="152" t="s">
        <v>1020</v>
      </c>
      <c r="D264" s="86"/>
      <c r="E264" s="85"/>
    </row>
    <row r="265" spans="1:5" s="167" customFormat="1">
      <c r="A265" s="63">
        <v>4245</v>
      </c>
      <c r="B265" s="153">
        <v>432000</v>
      </c>
      <c r="C265" s="81" t="s">
        <v>1421</v>
      </c>
      <c r="D265" s="148">
        <f>D266</f>
        <v>3</v>
      </c>
      <c r="E265" s="148">
        <f>E266</f>
        <v>5</v>
      </c>
    </row>
    <row r="266" spans="1:5">
      <c r="A266" s="62">
        <v>4246</v>
      </c>
      <c r="B266" s="154">
        <v>432100</v>
      </c>
      <c r="C266" s="89" t="s">
        <v>1021</v>
      </c>
      <c r="D266" s="86">
        <v>3</v>
      </c>
      <c r="E266" s="85">
        <v>5</v>
      </c>
    </row>
    <row r="267" spans="1:5" s="181" customFormat="1">
      <c r="A267" s="63">
        <v>4247</v>
      </c>
      <c r="B267" s="153">
        <v>433000</v>
      </c>
      <c r="C267" s="81" t="s">
        <v>1422</v>
      </c>
      <c r="D267" s="148">
        <f>D268</f>
        <v>0</v>
      </c>
      <c r="E267" s="146">
        <f>E268</f>
        <v>0</v>
      </c>
    </row>
    <row r="268" spans="1:5">
      <c r="A268" s="62">
        <v>4248</v>
      </c>
      <c r="B268" s="154">
        <v>433100</v>
      </c>
      <c r="C268" s="89" t="s">
        <v>1022</v>
      </c>
      <c r="D268" s="86"/>
      <c r="E268" s="85"/>
    </row>
    <row r="269" spans="1:5" s="181" customFormat="1">
      <c r="A269" s="63">
        <v>4249</v>
      </c>
      <c r="B269" s="183">
        <v>434000</v>
      </c>
      <c r="C269" s="83" t="s">
        <v>1423</v>
      </c>
      <c r="D269" s="148">
        <f>SUM(D270:D272)</f>
        <v>0</v>
      </c>
      <c r="E269" s="146">
        <f>SUM(E270:E272)</f>
        <v>0</v>
      </c>
    </row>
    <row r="270" spans="1:5" ht="15" customHeight="1">
      <c r="A270" s="62">
        <v>4250</v>
      </c>
      <c r="B270" s="154">
        <v>434100</v>
      </c>
      <c r="C270" s="89" t="s">
        <v>1023</v>
      </c>
      <c r="D270" s="86"/>
      <c r="E270" s="85"/>
    </row>
    <row r="271" spans="1:5" ht="15" customHeight="1">
      <c r="A271" s="75">
        <v>4251</v>
      </c>
      <c r="B271" s="154">
        <v>434200</v>
      </c>
      <c r="C271" s="89" t="s">
        <v>1024</v>
      </c>
      <c r="D271" s="86"/>
      <c r="E271" s="85"/>
    </row>
    <row r="272" spans="1:5" ht="15" customHeight="1">
      <c r="A272" s="62">
        <v>4252</v>
      </c>
      <c r="B272" s="154">
        <v>434300</v>
      </c>
      <c r="C272" s="89" t="s">
        <v>1025</v>
      </c>
      <c r="D272" s="86"/>
      <c r="E272" s="85"/>
    </row>
    <row r="273" spans="1:5" s="167" customFormat="1" ht="15" customHeight="1">
      <c r="A273" s="63">
        <v>4253</v>
      </c>
      <c r="B273" s="183">
        <v>435000</v>
      </c>
      <c r="C273" s="83" t="s">
        <v>1424</v>
      </c>
      <c r="D273" s="148">
        <f>D274</f>
        <v>9</v>
      </c>
      <c r="E273" s="148">
        <f>E274</f>
        <v>21</v>
      </c>
    </row>
    <row r="274" spans="1:5" ht="15" customHeight="1">
      <c r="A274" s="62">
        <v>4254</v>
      </c>
      <c r="B274" s="154">
        <v>435100</v>
      </c>
      <c r="C274" s="89" t="s">
        <v>1026</v>
      </c>
      <c r="D274" s="86">
        <v>9</v>
      </c>
      <c r="E274" s="85">
        <v>21</v>
      </c>
    </row>
    <row r="275" spans="1:5" s="181" customFormat="1" ht="24">
      <c r="A275" s="63">
        <v>4255</v>
      </c>
      <c r="B275" s="153">
        <v>440000</v>
      </c>
      <c r="C275" s="81" t="s">
        <v>1425</v>
      </c>
      <c r="D275" s="148">
        <f>D276+D286+D293+D295</f>
        <v>5</v>
      </c>
      <c r="E275" s="146">
        <f>E276+E286+E293+E295</f>
        <v>0</v>
      </c>
    </row>
    <row r="276" spans="1:5" s="181" customFormat="1" ht="15" customHeight="1">
      <c r="A276" s="63">
        <v>4256</v>
      </c>
      <c r="B276" s="153">
        <v>441000</v>
      </c>
      <c r="C276" s="81" t="s">
        <v>1426</v>
      </c>
      <c r="D276" s="148">
        <f>SUM(D277:D285)</f>
        <v>5</v>
      </c>
      <c r="E276" s="148">
        <f>SUM(E277:E285)</f>
        <v>0</v>
      </c>
    </row>
    <row r="277" spans="1:5" ht="15" customHeight="1">
      <c r="A277" s="75">
        <v>4257</v>
      </c>
      <c r="B277" s="179">
        <v>441100</v>
      </c>
      <c r="C277" s="158" t="s">
        <v>499</v>
      </c>
      <c r="D277" s="85"/>
      <c r="E277" s="85"/>
    </row>
    <row r="278" spans="1:5" ht="15" customHeight="1">
      <c r="A278" s="62">
        <v>4258</v>
      </c>
      <c r="B278" s="58">
        <v>441200</v>
      </c>
      <c r="C278" s="59" t="s">
        <v>500</v>
      </c>
      <c r="D278" s="85"/>
      <c r="E278" s="85"/>
    </row>
    <row r="279" spans="1:5" ht="15" customHeight="1">
      <c r="A279" s="75">
        <v>4259</v>
      </c>
      <c r="B279" s="58">
        <v>441300</v>
      </c>
      <c r="C279" s="59" t="s">
        <v>501</v>
      </c>
      <c r="D279" s="85"/>
      <c r="E279" s="85"/>
    </row>
    <row r="280" spans="1:5" ht="15" customHeight="1">
      <c r="A280" s="62">
        <v>4260</v>
      </c>
      <c r="B280" s="58">
        <v>441400</v>
      </c>
      <c r="C280" s="59" t="s">
        <v>502</v>
      </c>
      <c r="D280" s="85"/>
      <c r="E280" s="85"/>
    </row>
    <row r="281" spans="1:5" ht="15" customHeight="1">
      <c r="A281" s="75">
        <v>4261</v>
      </c>
      <c r="B281" s="58">
        <v>441500</v>
      </c>
      <c r="C281" s="59" t="s">
        <v>503</v>
      </c>
      <c r="D281" s="85">
        <v>5</v>
      </c>
      <c r="E281" s="85"/>
    </row>
    <row r="282" spans="1:5" ht="15" customHeight="1">
      <c r="A282" s="62">
        <v>4262</v>
      </c>
      <c r="B282" s="58">
        <v>441600</v>
      </c>
      <c r="C282" s="59" t="s">
        <v>647</v>
      </c>
      <c r="D282" s="85"/>
      <c r="E282" s="85"/>
    </row>
    <row r="283" spans="1:5" ht="15" customHeight="1">
      <c r="A283" s="75">
        <v>4263</v>
      </c>
      <c r="B283" s="58">
        <v>441700</v>
      </c>
      <c r="C283" s="59" t="s">
        <v>246</v>
      </c>
      <c r="D283" s="85"/>
      <c r="E283" s="85"/>
    </row>
    <row r="284" spans="1:5" ht="15" customHeight="1">
      <c r="A284" s="62">
        <v>4264</v>
      </c>
      <c r="B284" s="155">
        <v>441800</v>
      </c>
      <c r="C284" s="156" t="s">
        <v>247</v>
      </c>
      <c r="D284" s="85"/>
      <c r="E284" s="85"/>
    </row>
    <row r="285" spans="1:5" ht="15" customHeight="1">
      <c r="A285" s="75">
        <v>4265</v>
      </c>
      <c r="B285" s="154">
        <v>441900</v>
      </c>
      <c r="C285" s="89" t="s">
        <v>169</v>
      </c>
      <c r="D285" s="86"/>
      <c r="E285" s="85"/>
    </row>
    <row r="286" spans="1:5" s="181" customFormat="1" ht="15" customHeight="1">
      <c r="A286" s="63">
        <v>4266</v>
      </c>
      <c r="B286" s="109">
        <v>442000</v>
      </c>
      <c r="C286" s="72" t="s">
        <v>1427</v>
      </c>
      <c r="D286" s="146">
        <f>SUM(D287:D292)</f>
        <v>0</v>
      </c>
      <c r="E286" s="146">
        <f>SUM(E287:E292)</f>
        <v>0</v>
      </c>
    </row>
    <row r="287" spans="1:5" ht="24">
      <c r="A287" s="75">
        <v>4267</v>
      </c>
      <c r="B287" s="58">
        <v>442100</v>
      </c>
      <c r="C287" s="59" t="s">
        <v>1280</v>
      </c>
      <c r="D287" s="85"/>
      <c r="E287" s="85"/>
    </row>
    <row r="288" spans="1:5" ht="14.25" customHeight="1">
      <c r="A288" s="62">
        <v>4268</v>
      </c>
      <c r="B288" s="58">
        <v>442200</v>
      </c>
      <c r="C288" s="59" t="s">
        <v>248</v>
      </c>
      <c r="D288" s="85"/>
      <c r="E288" s="85"/>
    </row>
    <row r="289" spans="1:5" ht="14.25" customHeight="1">
      <c r="A289" s="75">
        <v>4269</v>
      </c>
      <c r="B289" s="58">
        <v>442300</v>
      </c>
      <c r="C289" s="59" t="s">
        <v>249</v>
      </c>
      <c r="D289" s="85"/>
      <c r="E289" s="85"/>
    </row>
    <row r="290" spans="1:5" ht="14.25" customHeight="1">
      <c r="A290" s="62">
        <v>4270</v>
      </c>
      <c r="B290" s="58">
        <v>442400</v>
      </c>
      <c r="C290" s="59" t="s">
        <v>250</v>
      </c>
      <c r="D290" s="85"/>
      <c r="E290" s="85"/>
    </row>
    <row r="291" spans="1:5" ht="14.25" customHeight="1">
      <c r="A291" s="75">
        <v>4271</v>
      </c>
      <c r="B291" s="58">
        <v>442500</v>
      </c>
      <c r="C291" s="59" t="s">
        <v>649</v>
      </c>
      <c r="D291" s="85"/>
      <c r="E291" s="85"/>
    </row>
    <row r="292" spans="1:5" ht="14.25" customHeight="1">
      <c r="A292" s="62">
        <v>4272</v>
      </c>
      <c r="B292" s="155">
        <v>442600</v>
      </c>
      <c r="C292" s="156" t="s">
        <v>650</v>
      </c>
      <c r="D292" s="85"/>
      <c r="E292" s="85"/>
    </row>
    <row r="293" spans="1:5" s="181" customFormat="1" ht="14.25" customHeight="1">
      <c r="A293" s="63">
        <v>4273</v>
      </c>
      <c r="B293" s="153">
        <v>443000</v>
      </c>
      <c r="C293" s="81" t="s">
        <v>1428</v>
      </c>
      <c r="D293" s="148">
        <f>D294</f>
        <v>0</v>
      </c>
      <c r="E293" s="146">
        <f>E294</f>
        <v>0</v>
      </c>
    </row>
    <row r="294" spans="1:5" ht="14.25" customHeight="1">
      <c r="A294" s="62">
        <v>4274</v>
      </c>
      <c r="B294" s="154">
        <v>443100</v>
      </c>
      <c r="C294" s="89" t="s">
        <v>1028</v>
      </c>
      <c r="D294" s="86"/>
      <c r="E294" s="85"/>
    </row>
    <row r="295" spans="1:5" s="181" customFormat="1" ht="14.25" customHeight="1">
      <c r="A295" s="63">
        <v>4275</v>
      </c>
      <c r="B295" s="153">
        <v>444000</v>
      </c>
      <c r="C295" s="81" t="s">
        <v>1429</v>
      </c>
      <c r="D295" s="148">
        <f>SUM(D296:D298)</f>
        <v>0</v>
      </c>
      <c r="E295" s="146">
        <f>SUM(E296:E298)</f>
        <v>0</v>
      </c>
    </row>
    <row r="296" spans="1:5" ht="14.25" customHeight="1">
      <c r="A296" s="62">
        <v>4276</v>
      </c>
      <c r="B296" s="179">
        <v>444100</v>
      </c>
      <c r="C296" s="158" t="s">
        <v>1053</v>
      </c>
      <c r="D296" s="85"/>
      <c r="E296" s="85"/>
    </row>
    <row r="297" spans="1:5" ht="14.25" customHeight="1">
      <c r="A297" s="75">
        <v>4277</v>
      </c>
      <c r="B297" s="58">
        <v>444200</v>
      </c>
      <c r="C297" s="59" t="s">
        <v>1054</v>
      </c>
      <c r="D297" s="85"/>
      <c r="E297" s="85"/>
    </row>
    <row r="298" spans="1:5" ht="14.25" customHeight="1">
      <c r="A298" s="62">
        <v>4278</v>
      </c>
      <c r="B298" s="155">
        <v>444300</v>
      </c>
      <c r="C298" s="156" t="s">
        <v>1283</v>
      </c>
      <c r="D298" s="85"/>
      <c r="E298" s="85"/>
    </row>
    <row r="299" spans="1:5" s="181" customFormat="1" ht="14.25" customHeight="1">
      <c r="A299" s="63">
        <v>4279</v>
      </c>
      <c r="B299" s="153">
        <v>450000</v>
      </c>
      <c r="C299" s="81" t="s">
        <v>1430</v>
      </c>
      <c r="D299" s="148">
        <f>D300+D303+D306+D309</f>
        <v>0</v>
      </c>
      <c r="E299" s="146">
        <f>E300+E303+E306+E309</f>
        <v>0</v>
      </c>
    </row>
    <row r="300" spans="1:5" s="181" customFormat="1" ht="24">
      <c r="A300" s="63">
        <v>4280</v>
      </c>
      <c r="B300" s="109">
        <v>451000</v>
      </c>
      <c r="C300" s="72" t="s">
        <v>1431</v>
      </c>
      <c r="D300" s="146">
        <f>D301+D302</f>
        <v>0</v>
      </c>
      <c r="E300" s="146">
        <f>E301+E302</f>
        <v>0</v>
      </c>
    </row>
    <row r="301" spans="1:5" ht="24">
      <c r="A301" s="75">
        <v>4281</v>
      </c>
      <c r="B301" s="58">
        <v>451100</v>
      </c>
      <c r="C301" s="59" t="s">
        <v>529</v>
      </c>
      <c r="D301" s="85"/>
      <c r="E301" s="85"/>
    </row>
    <row r="302" spans="1:5" ht="24">
      <c r="A302" s="62">
        <v>4282</v>
      </c>
      <c r="B302" s="58">
        <v>451200</v>
      </c>
      <c r="C302" s="59" t="s">
        <v>530</v>
      </c>
      <c r="D302" s="85"/>
      <c r="E302" s="85"/>
    </row>
    <row r="303" spans="1:5" s="181" customFormat="1" ht="24">
      <c r="A303" s="63">
        <v>4283</v>
      </c>
      <c r="B303" s="54">
        <v>452000</v>
      </c>
      <c r="C303" s="74" t="s">
        <v>1432</v>
      </c>
      <c r="D303" s="146">
        <f>D304+D305</f>
        <v>0</v>
      </c>
      <c r="E303" s="146">
        <f>E304+E305</f>
        <v>0</v>
      </c>
    </row>
    <row r="304" spans="1:5" ht="14.25" customHeight="1">
      <c r="A304" s="62">
        <v>4284</v>
      </c>
      <c r="B304" s="58">
        <v>452100</v>
      </c>
      <c r="C304" s="59" t="s">
        <v>531</v>
      </c>
      <c r="D304" s="85"/>
      <c r="E304" s="85"/>
    </row>
    <row r="305" spans="1:5" ht="14.25" customHeight="1">
      <c r="A305" s="75">
        <v>4285</v>
      </c>
      <c r="B305" s="58">
        <v>452200</v>
      </c>
      <c r="C305" s="59" t="s">
        <v>532</v>
      </c>
      <c r="D305" s="85"/>
      <c r="E305" s="85"/>
    </row>
    <row r="306" spans="1:5" s="181" customFormat="1" ht="24">
      <c r="A306" s="63">
        <v>4286</v>
      </c>
      <c r="B306" s="54">
        <v>453000</v>
      </c>
      <c r="C306" s="74" t="s">
        <v>1433</v>
      </c>
      <c r="D306" s="146">
        <f>D307+D308</f>
        <v>0</v>
      </c>
      <c r="E306" s="146">
        <f>E307+E308</f>
        <v>0</v>
      </c>
    </row>
    <row r="307" spans="1:5" ht="14.25" customHeight="1">
      <c r="A307" s="75">
        <v>4287</v>
      </c>
      <c r="B307" s="58">
        <v>453100</v>
      </c>
      <c r="C307" s="59" t="s">
        <v>533</v>
      </c>
      <c r="D307" s="85"/>
      <c r="E307" s="85"/>
    </row>
    <row r="308" spans="1:5" ht="14.25" customHeight="1">
      <c r="A308" s="62">
        <v>4288</v>
      </c>
      <c r="B308" s="58">
        <v>453200</v>
      </c>
      <c r="C308" s="59" t="s">
        <v>534</v>
      </c>
      <c r="D308" s="85"/>
      <c r="E308" s="85"/>
    </row>
    <row r="309" spans="1:5" s="181" customFormat="1" ht="14.25" customHeight="1">
      <c r="A309" s="63">
        <v>4289</v>
      </c>
      <c r="B309" s="54">
        <v>454000</v>
      </c>
      <c r="C309" s="74" t="s">
        <v>1434</v>
      </c>
      <c r="D309" s="146">
        <f>D310+D311</f>
        <v>0</v>
      </c>
      <c r="E309" s="146">
        <f>E310+E311</f>
        <v>0</v>
      </c>
    </row>
    <row r="310" spans="1:5" ht="15" customHeight="1">
      <c r="A310" s="62">
        <v>4290</v>
      </c>
      <c r="B310" s="58">
        <v>454100</v>
      </c>
      <c r="C310" s="59" t="s">
        <v>535</v>
      </c>
      <c r="D310" s="85"/>
      <c r="E310" s="85"/>
    </row>
    <row r="311" spans="1:5" ht="15" customHeight="1">
      <c r="A311" s="75">
        <v>4291</v>
      </c>
      <c r="B311" s="58">
        <v>454200</v>
      </c>
      <c r="C311" s="59" t="s">
        <v>536</v>
      </c>
      <c r="D311" s="85"/>
      <c r="E311" s="85"/>
    </row>
    <row r="312" spans="1:5" s="181" customFormat="1" ht="24">
      <c r="A312" s="63">
        <v>4292</v>
      </c>
      <c r="B312" s="54">
        <v>460000</v>
      </c>
      <c r="C312" s="74" t="s">
        <v>1435</v>
      </c>
      <c r="D312" s="146">
        <f>D313+D316+D319+D322+D325</f>
        <v>182</v>
      </c>
      <c r="E312" s="146">
        <f>E313+E316+E319+E322+E325</f>
        <v>0</v>
      </c>
    </row>
    <row r="313" spans="1:5" s="181" customFormat="1" ht="15" customHeight="1">
      <c r="A313" s="63">
        <v>4293</v>
      </c>
      <c r="B313" s="54">
        <v>461000</v>
      </c>
      <c r="C313" s="74" t="s">
        <v>1436</v>
      </c>
      <c r="D313" s="146">
        <f>D314+D315</f>
        <v>0</v>
      </c>
      <c r="E313" s="146">
        <f>E314+E315</f>
        <v>0</v>
      </c>
    </row>
    <row r="314" spans="1:5" ht="15" customHeight="1">
      <c r="A314" s="62">
        <v>4294</v>
      </c>
      <c r="B314" s="58">
        <v>461100</v>
      </c>
      <c r="C314" s="59" t="s">
        <v>537</v>
      </c>
      <c r="D314" s="85"/>
      <c r="E314" s="85">
        <v>0</v>
      </c>
    </row>
    <row r="315" spans="1:5" ht="15" customHeight="1">
      <c r="A315" s="75">
        <v>4295</v>
      </c>
      <c r="B315" s="58">
        <v>461200</v>
      </c>
      <c r="C315" s="59" t="s">
        <v>538</v>
      </c>
      <c r="D315" s="85"/>
      <c r="E315" s="85">
        <v>0</v>
      </c>
    </row>
    <row r="316" spans="1:5" s="181" customFormat="1" ht="24">
      <c r="A316" s="63">
        <v>4296</v>
      </c>
      <c r="B316" s="54">
        <v>462000</v>
      </c>
      <c r="C316" s="74" t="s">
        <v>1437</v>
      </c>
      <c r="D316" s="146">
        <f>D317+D318</f>
        <v>0</v>
      </c>
      <c r="E316" s="146">
        <f>E317+E318</f>
        <v>0</v>
      </c>
    </row>
    <row r="317" spans="1:5" ht="15" customHeight="1">
      <c r="A317" s="75">
        <v>4297</v>
      </c>
      <c r="B317" s="58">
        <v>462100</v>
      </c>
      <c r="C317" s="59" t="s">
        <v>1029</v>
      </c>
      <c r="D317" s="85"/>
      <c r="E317" s="85"/>
    </row>
    <row r="318" spans="1:5" ht="15" customHeight="1">
      <c r="A318" s="62">
        <v>4298</v>
      </c>
      <c r="B318" s="58">
        <v>462200</v>
      </c>
      <c r="C318" s="59" t="s">
        <v>779</v>
      </c>
      <c r="D318" s="85"/>
      <c r="E318" s="85"/>
    </row>
    <row r="319" spans="1:5" s="181" customFormat="1" ht="24">
      <c r="A319" s="63">
        <v>4299</v>
      </c>
      <c r="B319" s="54">
        <v>463000</v>
      </c>
      <c r="C319" s="74" t="s">
        <v>1438</v>
      </c>
      <c r="D319" s="146">
        <f>D320+D321</f>
        <v>0</v>
      </c>
      <c r="E319" s="146">
        <f>E320+E321</f>
        <v>0</v>
      </c>
    </row>
    <row r="320" spans="1:5" ht="15" customHeight="1">
      <c r="A320" s="62">
        <v>4300</v>
      </c>
      <c r="B320" s="58">
        <v>463100</v>
      </c>
      <c r="C320" s="59" t="s">
        <v>479</v>
      </c>
      <c r="D320" s="85"/>
      <c r="E320" s="85"/>
    </row>
    <row r="321" spans="1:5" ht="15" customHeight="1">
      <c r="A321" s="75">
        <v>4301</v>
      </c>
      <c r="B321" s="58">
        <v>463200</v>
      </c>
      <c r="C321" s="59" t="s">
        <v>648</v>
      </c>
      <c r="D321" s="85"/>
      <c r="E321" s="85"/>
    </row>
    <row r="322" spans="1:5" s="181" customFormat="1" ht="24">
      <c r="A322" s="63">
        <v>4302</v>
      </c>
      <c r="B322" s="54">
        <v>464000</v>
      </c>
      <c r="C322" s="74" t="s">
        <v>1439</v>
      </c>
      <c r="D322" s="146">
        <f>D323+D324</f>
        <v>0</v>
      </c>
      <c r="E322" s="146">
        <f>E323+E324</f>
        <v>0</v>
      </c>
    </row>
    <row r="323" spans="1:5" ht="24">
      <c r="A323" s="75">
        <v>4303</v>
      </c>
      <c r="B323" s="58">
        <v>464100</v>
      </c>
      <c r="C323" s="59" t="s">
        <v>86</v>
      </c>
      <c r="D323" s="85"/>
      <c r="E323" s="85"/>
    </row>
    <row r="324" spans="1:5" ht="24">
      <c r="A324" s="62">
        <v>4304</v>
      </c>
      <c r="B324" s="155">
        <v>464200</v>
      </c>
      <c r="C324" s="156" t="s">
        <v>87</v>
      </c>
      <c r="D324" s="85"/>
      <c r="E324" s="85"/>
    </row>
    <row r="325" spans="1:5" s="167" customFormat="1" ht="15" customHeight="1">
      <c r="A325" s="63">
        <v>4305</v>
      </c>
      <c r="B325" s="153">
        <v>465000</v>
      </c>
      <c r="C325" s="81" t="s">
        <v>1440</v>
      </c>
      <c r="D325" s="148">
        <f>D326+D327</f>
        <v>182</v>
      </c>
      <c r="E325" s="148">
        <f>E326+E327</f>
        <v>0</v>
      </c>
    </row>
    <row r="326" spans="1:5" ht="15" customHeight="1">
      <c r="A326" s="62">
        <v>4306</v>
      </c>
      <c r="B326" s="154">
        <v>465100</v>
      </c>
      <c r="C326" s="89" t="s">
        <v>88</v>
      </c>
      <c r="D326" s="86">
        <v>182</v>
      </c>
      <c r="E326" s="85"/>
    </row>
    <row r="327" spans="1:5" ht="15" customHeight="1">
      <c r="A327" s="75">
        <v>4307</v>
      </c>
      <c r="B327" s="154">
        <v>465200</v>
      </c>
      <c r="C327" s="89" t="s">
        <v>89</v>
      </c>
      <c r="D327" s="86"/>
      <c r="E327" s="85"/>
    </row>
    <row r="328" spans="1:5" s="181" customFormat="1" ht="24">
      <c r="A328" s="63">
        <v>4308</v>
      </c>
      <c r="B328" s="109">
        <v>470000</v>
      </c>
      <c r="C328" s="72" t="s">
        <v>1441</v>
      </c>
      <c r="D328" s="146">
        <f>D329+D333</f>
        <v>0</v>
      </c>
      <c r="E328" s="146">
        <f>E329+E333</f>
        <v>0</v>
      </c>
    </row>
    <row r="329" spans="1:5" s="181" customFormat="1" ht="36">
      <c r="A329" s="63">
        <v>4309</v>
      </c>
      <c r="B329" s="54">
        <v>471000</v>
      </c>
      <c r="C329" s="74" t="s">
        <v>1442</v>
      </c>
      <c r="D329" s="146">
        <f>SUM(D330:D332)</f>
        <v>0</v>
      </c>
      <c r="E329" s="146">
        <f>SUM(E330:E332)</f>
        <v>0</v>
      </c>
    </row>
    <row r="330" spans="1:5" ht="24">
      <c r="A330" s="62">
        <v>4310</v>
      </c>
      <c r="B330" s="58">
        <v>471100</v>
      </c>
      <c r="C330" s="59" t="s">
        <v>295</v>
      </c>
      <c r="D330" s="85"/>
      <c r="E330" s="85"/>
    </row>
    <row r="331" spans="1:5" ht="24">
      <c r="A331" s="75">
        <v>4311</v>
      </c>
      <c r="B331" s="58">
        <v>471200</v>
      </c>
      <c r="C331" s="59" t="s">
        <v>138</v>
      </c>
      <c r="D331" s="85"/>
      <c r="E331" s="85"/>
    </row>
    <row r="332" spans="1:5" ht="24">
      <c r="A332" s="62">
        <v>4312</v>
      </c>
      <c r="B332" s="58">
        <v>471900</v>
      </c>
      <c r="C332" s="59" t="s">
        <v>139</v>
      </c>
      <c r="D332" s="85"/>
      <c r="E332" s="85"/>
    </row>
    <row r="333" spans="1:5" s="181" customFormat="1" ht="24">
      <c r="A333" s="63">
        <v>4313</v>
      </c>
      <c r="B333" s="54">
        <v>472000</v>
      </c>
      <c r="C333" s="74" t="s">
        <v>1443</v>
      </c>
      <c r="D333" s="146">
        <f>SUM(D334:D342)</f>
        <v>0</v>
      </c>
      <c r="E333" s="146">
        <f>SUM(E334:E342)</f>
        <v>0</v>
      </c>
    </row>
    <row r="334" spans="1:5" ht="12.75" customHeight="1">
      <c r="A334" s="62">
        <v>4314</v>
      </c>
      <c r="B334" s="58">
        <v>472100</v>
      </c>
      <c r="C334" s="59" t="s">
        <v>140</v>
      </c>
      <c r="D334" s="85"/>
      <c r="E334" s="85"/>
    </row>
    <row r="335" spans="1:5" ht="12.75" customHeight="1">
      <c r="A335" s="75">
        <v>4315</v>
      </c>
      <c r="B335" s="58">
        <v>472200</v>
      </c>
      <c r="C335" s="59" t="s">
        <v>58</v>
      </c>
      <c r="D335" s="85"/>
      <c r="E335" s="85"/>
    </row>
    <row r="336" spans="1:5" ht="12.75" customHeight="1">
      <c r="A336" s="62">
        <v>4316</v>
      </c>
      <c r="B336" s="58">
        <v>472300</v>
      </c>
      <c r="C336" s="59" t="s">
        <v>59</v>
      </c>
      <c r="D336" s="85"/>
      <c r="E336" s="85"/>
    </row>
    <row r="337" spans="1:5" ht="12.75" customHeight="1">
      <c r="A337" s="75">
        <v>4317</v>
      </c>
      <c r="B337" s="58">
        <v>472400</v>
      </c>
      <c r="C337" s="59" t="s">
        <v>60</v>
      </c>
      <c r="D337" s="85"/>
      <c r="E337" s="85"/>
    </row>
    <row r="338" spans="1:5" ht="12.75" customHeight="1">
      <c r="A338" s="62">
        <v>4318</v>
      </c>
      <c r="B338" s="58">
        <v>472500</v>
      </c>
      <c r="C338" s="59" t="s">
        <v>61</v>
      </c>
      <c r="D338" s="85"/>
      <c r="E338" s="85"/>
    </row>
    <row r="339" spans="1:5" ht="12.75" customHeight="1">
      <c r="A339" s="75">
        <v>4319</v>
      </c>
      <c r="B339" s="58">
        <v>472600</v>
      </c>
      <c r="C339" s="59" t="s">
        <v>62</v>
      </c>
      <c r="D339" s="85"/>
      <c r="E339" s="85"/>
    </row>
    <row r="340" spans="1:5" ht="12.75" customHeight="1">
      <c r="A340" s="62">
        <v>4320</v>
      </c>
      <c r="B340" s="58">
        <v>472700</v>
      </c>
      <c r="C340" s="59" t="s">
        <v>63</v>
      </c>
      <c r="D340" s="85"/>
      <c r="E340" s="85"/>
    </row>
    <row r="341" spans="1:5" ht="12.75" customHeight="1">
      <c r="A341" s="75">
        <v>4321</v>
      </c>
      <c r="B341" s="58">
        <v>472800</v>
      </c>
      <c r="C341" s="59" t="s">
        <v>1063</v>
      </c>
      <c r="D341" s="85"/>
      <c r="E341" s="85"/>
    </row>
    <row r="342" spans="1:5" ht="12.75" customHeight="1">
      <c r="A342" s="62">
        <v>4322</v>
      </c>
      <c r="B342" s="58">
        <v>472900</v>
      </c>
      <c r="C342" s="59" t="s">
        <v>1064</v>
      </c>
      <c r="D342" s="85"/>
      <c r="E342" s="85"/>
    </row>
    <row r="343" spans="1:5" s="181" customFormat="1" ht="14.25" customHeight="1">
      <c r="A343" s="63">
        <v>4323</v>
      </c>
      <c r="B343" s="54">
        <v>480000</v>
      </c>
      <c r="C343" s="74" t="s">
        <v>1444</v>
      </c>
      <c r="D343" s="146">
        <f>D344+D347+D351+D353+D356+D358</f>
        <v>106</v>
      </c>
      <c r="E343" s="146">
        <f>E344+E347+E351+E353+E356+E358</f>
        <v>40</v>
      </c>
    </row>
    <row r="344" spans="1:5" s="181" customFormat="1" ht="23.25" customHeight="1">
      <c r="A344" s="63">
        <v>4324</v>
      </c>
      <c r="B344" s="54">
        <v>481000</v>
      </c>
      <c r="C344" s="74" t="s">
        <v>1445</v>
      </c>
      <c r="D344" s="146">
        <f>D345+D346</f>
        <v>0</v>
      </c>
      <c r="E344" s="146">
        <f>E345+E346</f>
        <v>0</v>
      </c>
    </row>
    <row r="345" spans="1:5" ht="24">
      <c r="A345" s="75">
        <v>4325</v>
      </c>
      <c r="B345" s="58">
        <v>481100</v>
      </c>
      <c r="C345" s="59" t="s">
        <v>539</v>
      </c>
      <c r="D345" s="85"/>
      <c r="E345" s="85"/>
    </row>
    <row r="346" spans="1:5">
      <c r="A346" s="75">
        <v>4326</v>
      </c>
      <c r="B346" s="58">
        <v>481900</v>
      </c>
      <c r="C346" s="59" t="s">
        <v>540</v>
      </c>
      <c r="D346" s="85"/>
      <c r="E346" s="85"/>
    </row>
    <row r="347" spans="1:5" s="181" customFormat="1" ht="15" customHeight="1">
      <c r="A347" s="63">
        <v>4327</v>
      </c>
      <c r="B347" s="54">
        <v>482000</v>
      </c>
      <c r="C347" s="74" t="s">
        <v>1446</v>
      </c>
      <c r="D347" s="146">
        <f>SUM(D348:D350)</f>
        <v>106</v>
      </c>
      <c r="E347" s="146">
        <f>SUM(E348:E350)</f>
        <v>40</v>
      </c>
    </row>
    <row r="348" spans="1:5" ht="12.75" customHeight="1">
      <c r="A348" s="75">
        <v>4328</v>
      </c>
      <c r="B348" s="58">
        <v>482100</v>
      </c>
      <c r="C348" s="59" t="s">
        <v>245</v>
      </c>
      <c r="D348" s="85">
        <v>75</v>
      </c>
      <c r="E348" s="85">
        <v>32</v>
      </c>
    </row>
    <row r="349" spans="1:5" ht="12.75" customHeight="1">
      <c r="A349" s="75">
        <v>4329</v>
      </c>
      <c r="B349" s="58">
        <v>482200</v>
      </c>
      <c r="C349" s="59" t="s">
        <v>572</v>
      </c>
      <c r="D349" s="85">
        <v>31</v>
      </c>
      <c r="E349" s="85">
        <v>8</v>
      </c>
    </row>
    <row r="350" spans="1:5" ht="12.75" customHeight="1">
      <c r="A350" s="75">
        <v>4330</v>
      </c>
      <c r="B350" s="58">
        <v>482300</v>
      </c>
      <c r="C350" s="59" t="s">
        <v>1301</v>
      </c>
      <c r="D350" s="85"/>
      <c r="E350" s="85"/>
    </row>
    <row r="351" spans="1:5" s="181" customFormat="1" ht="16.5" customHeight="1">
      <c r="A351" s="63">
        <v>4331</v>
      </c>
      <c r="B351" s="54">
        <v>483000</v>
      </c>
      <c r="C351" s="74" t="s">
        <v>1447</v>
      </c>
      <c r="D351" s="146">
        <f>D352</f>
        <v>0</v>
      </c>
      <c r="E351" s="146">
        <f>E352</f>
        <v>0</v>
      </c>
    </row>
    <row r="352" spans="1:5" ht="15" customHeight="1">
      <c r="A352" s="75">
        <v>4332</v>
      </c>
      <c r="B352" s="58">
        <v>483100</v>
      </c>
      <c r="C352" s="59" t="s">
        <v>0</v>
      </c>
      <c r="D352" s="85"/>
      <c r="E352" s="85"/>
    </row>
    <row r="353" spans="1:5" s="181" customFormat="1" ht="36">
      <c r="A353" s="63">
        <v>4333</v>
      </c>
      <c r="B353" s="54">
        <v>484000</v>
      </c>
      <c r="C353" s="74" t="s">
        <v>1448</v>
      </c>
      <c r="D353" s="146">
        <f>D354+D355</f>
        <v>0</v>
      </c>
      <c r="E353" s="146">
        <f>E354+E355</f>
        <v>0</v>
      </c>
    </row>
    <row r="354" spans="1:5" ht="14.25" customHeight="1">
      <c r="A354" s="75">
        <v>4334</v>
      </c>
      <c r="B354" s="58">
        <v>484100</v>
      </c>
      <c r="C354" s="59" t="s">
        <v>1</v>
      </c>
      <c r="D354" s="85"/>
      <c r="E354" s="85"/>
    </row>
    <row r="355" spans="1:5" ht="14.25" customHeight="1">
      <c r="A355" s="75">
        <v>4335</v>
      </c>
      <c r="B355" s="58">
        <v>484200</v>
      </c>
      <c r="C355" s="59" t="s">
        <v>665</v>
      </c>
      <c r="D355" s="85"/>
      <c r="E355" s="85"/>
    </row>
    <row r="356" spans="1:5" s="181" customFormat="1" ht="24">
      <c r="A356" s="63">
        <v>4336</v>
      </c>
      <c r="B356" s="54">
        <v>485000</v>
      </c>
      <c r="C356" s="74" t="s">
        <v>1449</v>
      </c>
      <c r="D356" s="146">
        <f>D357</f>
        <v>0</v>
      </c>
      <c r="E356" s="146">
        <f>E357</f>
        <v>0</v>
      </c>
    </row>
    <row r="357" spans="1:5" ht="24">
      <c r="A357" s="75">
        <v>4337</v>
      </c>
      <c r="B357" s="155">
        <v>485100</v>
      </c>
      <c r="C357" s="156" t="s">
        <v>1305</v>
      </c>
      <c r="D357" s="85"/>
      <c r="E357" s="85"/>
    </row>
    <row r="358" spans="1:5" s="167" customFormat="1" ht="36">
      <c r="A358" s="63">
        <v>4338</v>
      </c>
      <c r="B358" s="153">
        <v>489000</v>
      </c>
      <c r="C358" s="81" t="s">
        <v>1450</v>
      </c>
      <c r="D358" s="148">
        <f>D359</f>
        <v>0</v>
      </c>
      <c r="E358" s="148">
        <f>E359</f>
        <v>0</v>
      </c>
    </row>
    <row r="359" spans="1:5" ht="24">
      <c r="A359" s="75">
        <v>4339</v>
      </c>
      <c r="B359" s="154">
        <v>489100</v>
      </c>
      <c r="C359" s="89" t="s">
        <v>936</v>
      </c>
      <c r="D359" s="86"/>
      <c r="E359" s="85"/>
    </row>
    <row r="360" spans="1:5" s="181" customFormat="1" ht="24">
      <c r="A360" s="63">
        <v>4340</v>
      </c>
      <c r="B360" s="109">
        <v>500000</v>
      </c>
      <c r="C360" s="72" t="s">
        <v>1451</v>
      </c>
      <c r="D360" s="146">
        <f>D361+D383+D392+D395+D403</f>
        <v>6138</v>
      </c>
      <c r="E360" s="146">
        <f>E361+E383+E392+E395+E403</f>
        <v>6099</v>
      </c>
    </row>
    <row r="361" spans="1:5" s="181" customFormat="1" ht="15" customHeight="1">
      <c r="A361" s="63">
        <v>4341</v>
      </c>
      <c r="B361" s="54">
        <v>510000</v>
      </c>
      <c r="C361" s="74" t="s">
        <v>1452</v>
      </c>
      <c r="D361" s="146">
        <f>D362+D367+D377+D379+D381</f>
        <v>6138</v>
      </c>
      <c r="E361" s="146">
        <f>E362+E367+E377+E379+E381</f>
        <v>6099</v>
      </c>
    </row>
    <row r="362" spans="1:5" s="181" customFormat="1" ht="15" customHeight="1">
      <c r="A362" s="63">
        <v>4342</v>
      </c>
      <c r="B362" s="54">
        <v>511000</v>
      </c>
      <c r="C362" s="74" t="s">
        <v>1453</v>
      </c>
      <c r="D362" s="146">
        <f>SUM(D363:D366)</f>
        <v>487</v>
      </c>
      <c r="E362" s="146">
        <f>SUM(E363:E366)</f>
        <v>5347</v>
      </c>
    </row>
    <row r="363" spans="1:5" ht="13.5" customHeight="1">
      <c r="A363" s="75">
        <v>4343</v>
      </c>
      <c r="B363" s="58">
        <v>511100</v>
      </c>
      <c r="C363" s="59" t="s">
        <v>912</v>
      </c>
      <c r="D363" s="85"/>
      <c r="E363" s="85"/>
    </row>
    <row r="364" spans="1:5" ht="13.5" customHeight="1">
      <c r="A364" s="75">
        <v>4344</v>
      </c>
      <c r="B364" s="58">
        <v>511200</v>
      </c>
      <c r="C364" s="59" t="s">
        <v>913</v>
      </c>
      <c r="D364" s="85"/>
      <c r="E364" s="85"/>
    </row>
    <row r="365" spans="1:5" ht="13.5" customHeight="1">
      <c r="A365" s="75">
        <v>4345</v>
      </c>
      <c r="B365" s="58">
        <v>511300</v>
      </c>
      <c r="C365" s="59" t="s">
        <v>914</v>
      </c>
      <c r="D365" s="85">
        <v>127</v>
      </c>
      <c r="E365" s="85">
        <v>5190</v>
      </c>
    </row>
    <row r="366" spans="1:5" ht="13.5" customHeight="1">
      <c r="A366" s="75">
        <v>4346</v>
      </c>
      <c r="B366" s="58">
        <v>511400</v>
      </c>
      <c r="C366" s="59" t="s">
        <v>915</v>
      </c>
      <c r="D366" s="85">
        <v>360</v>
      </c>
      <c r="E366" s="85">
        <v>157</v>
      </c>
    </row>
    <row r="367" spans="1:5" s="181" customFormat="1" ht="13.5" customHeight="1">
      <c r="A367" s="63">
        <v>4347</v>
      </c>
      <c r="B367" s="54">
        <v>512000</v>
      </c>
      <c r="C367" s="74" t="s">
        <v>1454</v>
      </c>
      <c r="D367" s="146">
        <f>SUM(D368:D376)</f>
        <v>5513</v>
      </c>
      <c r="E367" s="146">
        <f>SUM(E368:E376)</f>
        <v>718</v>
      </c>
    </row>
    <row r="368" spans="1:5" ht="13.5" customHeight="1">
      <c r="A368" s="75">
        <v>4348</v>
      </c>
      <c r="B368" s="58">
        <v>512100</v>
      </c>
      <c r="C368" s="59" t="s">
        <v>916</v>
      </c>
      <c r="D368" s="85">
        <v>4716</v>
      </c>
      <c r="E368" s="85">
        <v>277</v>
      </c>
    </row>
    <row r="369" spans="1:5" ht="13.5" customHeight="1">
      <c r="A369" s="75">
        <v>4349</v>
      </c>
      <c r="B369" s="58">
        <v>512200</v>
      </c>
      <c r="C369" s="59" t="s">
        <v>242</v>
      </c>
      <c r="D369" s="85">
        <v>459</v>
      </c>
      <c r="E369" s="85">
        <v>441</v>
      </c>
    </row>
    <row r="370" spans="1:5" ht="13.5" customHeight="1">
      <c r="A370" s="75">
        <v>4350</v>
      </c>
      <c r="B370" s="58">
        <v>512300</v>
      </c>
      <c r="C370" s="59" t="s">
        <v>243</v>
      </c>
      <c r="D370" s="85"/>
      <c r="E370" s="85"/>
    </row>
    <row r="371" spans="1:5" ht="13.5" customHeight="1">
      <c r="A371" s="75">
        <v>4351</v>
      </c>
      <c r="B371" s="58">
        <v>512400</v>
      </c>
      <c r="C371" s="59" t="s">
        <v>509</v>
      </c>
      <c r="D371" s="85"/>
      <c r="E371" s="85"/>
    </row>
    <row r="372" spans="1:5" ht="13.5" customHeight="1">
      <c r="A372" s="75">
        <v>4352</v>
      </c>
      <c r="B372" s="58">
        <v>512500</v>
      </c>
      <c r="C372" s="59" t="s">
        <v>244</v>
      </c>
      <c r="D372" s="85">
        <v>283</v>
      </c>
      <c r="E372" s="85"/>
    </row>
    <row r="373" spans="1:5" ht="13.5" customHeight="1">
      <c r="A373" s="75">
        <v>4353</v>
      </c>
      <c r="B373" s="58">
        <v>512600</v>
      </c>
      <c r="C373" s="59" t="s">
        <v>192</v>
      </c>
      <c r="D373" s="85"/>
      <c r="E373" s="85"/>
    </row>
    <row r="374" spans="1:5" ht="13.5" customHeight="1">
      <c r="A374" s="75">
        <v>4354</v>
      </c>
      <c r="B374" s="58">
        <v>512700</v>
      </c>
      <c r="C374" s="59" t="s">
        <v>150</v>
      </c>
      <c r="D374" s="85"/>
      <c r="E374" s="85"/>
    </row>
    <row r="375" spans="1:5" ht="13.5" customHeight="1">
      <c r="A375" s="75">
        <v>4355</v>
      </c>
      <c r="B375" s="58">
        <v>512800</v>
      </c>
      <c r="C375" s="59" t="s">
        <v>151</v>
      </c>
      <c r="D375" s="85"/>
      <c r="E375" s="85"/>
    </row>
    <row r="376" spans="1:5" ht="13.5" customHeight="1">
      <c r="A376" s="75">
        <v>4356</v>
      </c>
      <c r="B376" s="155">
        <v>512900</v>
      </c>
      <c r="C376" s="156" t="s">
        <v>917</v>
      </c>
      <c r="D376" s="85">
        <v>55</v>
      </c>
      <c r="E376" s="85"/>
    </row>
    <row r="377" spans="1:5" s="181" customFormat="1" ht="13.5" customHeight="1">
      <c r="A377" s="63">
        <v>4357</v>
      </c>
      <c r="B377" s="153">
        <v>513000</v>
      </c>
      <c r="C377" s="81" t="s">
        <v>1455</v>
      </c>
      <c r="D377" s="148">
        <f>D378</f>
        <v>0</v>
      </c>
      <c r="E377" s="148">
        <f>E378</f>
        <v>0</v>
      </c>
    </row>
    <row r="378" spans="1:5" ht="13.5" customHeight="1">
      <c r="A378" s="75">
        <v>4358</v>
      </c>
      <c r="B378" s="154">
        <v>513100</v>
      </c>
      <c r="C378" s="89" t="s">
        <v>937</v>
      </c>
      <c r="D378" s="86"/>
      <c r="E378" s="85"/>
    </row>
    <row r="379" spans="1:5" s="167" customFormat="1" ht="13.5" customHeight="1">
      <c r="A379" s="63">
        <v>4359</v>
      </c>
      <c r="B379" s="153">
        <v>514000</v>
      </c>
      <c r="C379" s="81" t="s">
        <v>1456</v>
      </c>
      <c r="D379" s="148">
        <f>D380</f>
        <v>18</v>
      </c>
      <c r="E379" s="148">
        <f>E380</f>
        <v>0</v>
      </c>
    </row>
    <row r="380" spans="1:5" ht="13.5" customHeight="1">
      <c r="A380" s="75">
        <v>4360</v>
      </c>
      <c r="B380" s="154">
        <v>514100</v>
      </c>
      <c r="C380" s="89" t="s">
        <v>918</v>
      </c>
      <c r="D380" s="86">
        <v>18</v>
      </c>
      <c r="E380" s="85"/>
    </row>
    <row r="381" spans="1:5" s="167" customFormat="1" ht="13.5" customHeight="1">
      <c r="A381" s="63">
        <v>4361</v>
      </c>
      <c r="B381" s="153">
        <v>515000</v>
      </c>
      <c r="C381" s="81" t="s">
        <v>1457</v>
      </c>
      <c r="D381" s="148">
        <f>D382</f>
        <v>120</v>
      </c>
      <c r="E381" s="148">
        <f>E382</f>
        <v>34</v>
      </c>
    </row>
    <row r="382" spans="1:5" ht="13.5" customHeight="1">
      <c r="A382" s="75">
        <v>4362</v>
      </c>
      <c r="B382" s="154">
        <v>515100</v>
      </c>
      <c r="C382" s="89" t="s">
        <v>724</v>
      </c>
      <c r="D382" s="86">
        <v>120</v>
      </c>
      <c r="E382" s="85">
        <v>34</v>
      </c>
    </row>
    <row r="383" spans="1:5" s="181" customFormat="1" ht="13.5" customHeight="1">
      <c r="A383" s="63">
        <v>4363</v>
      </c>
      <c r="B383" s="109">
        <v>520000</v>
      </c>
      <c r="C383" s="72" t="s">
        <v>1458</v>
      </c>
      <c r="D383" s="146">
        <f>D384+D386+D390</f>
        <v>0</v>
      </c>
      <c r="E383" s="146">
        <f>E384+E386+E390</f>
        <v>0</v>
      </c>
    </row>
    <row r="384" spans="1:5" s="181" customFormat="1" ht="13.5" customHeight="1">
      <c r="A384" s="63">
        <v>4364</v>
      </c>
      <c r="B384" s="54">
        <v>521000</v>
      </c>
      <c r="C384" s="74" t="s">
        <v>1459</v>
      </c>
      <c r="D384" s="146">
        <f>D385</f>
        <v>0</v>
      </c>
      <c r="E384" s="146">
        <f>E385</f>
        <v>0</v>
      </c>
    </row>
    <row r="385" spans="1:5" ht="13.5" customHeight="1">
      <c r="A385" s="75">
        <v>4365</v>
      </c>
      <c r="B385" s="58">
        <v>521100</v>
      </c>
      <c r="C385" s="59" t="s">
        <v>497</v>
      </c>
      <c r="D385" s="85"/>
      <c r="E385" s="85"/>
    </row>
    <row r="386" spans="1:5" s="181" customFormat="1" ht="13.5" customHeight="1">
      <c r="A386" s="63">
        <v>4366</v>
      </c>
      <c r="B386" s="54">
        <v>522000</v>
      </c>
      <c r="C386" s="74" t="s">
        <v>1460</v>
      </c>
      <c r="D386" s="146">
        <f>SUM(D387:D389)</f>
        <v>0</v>
      </c>
      <c r="E386" s="146">
        <f>SUM(E387:E389)</f>
        <v>0</v>
      </c>
    </row>
    <row r="387" spans="1:5" ht="13.5" customHeight="1">
      <c r="A387" s="75">
        <v>4367</v>
      </c>
      <c r="B387" s="58">
        <v>522100</v>
      </c>
      <c r="C387" s="59" t="s">
        <v>860</v>
      </c>
      <c r="D387" s="85"/>
      <c r="E387" s="85"/>
    </row>
    <row r="388" spans="1:5" ht="13.5" customHeight="1">
      <c r="A388" s="75">
        <v>4368</v>
      </c>
      <c r="B388" s="58">
        <v>522200</v>
      </c>
      <c r="C388" s="59" t="s">
        <v>491</v>
      </c>
      <c r="D388" s="85"/>
      <c r="E388" s="85"/>
    </row>
    <row r="389" spans="1:5" ht="13.5" customHeight="1">
      <c r="A389" s="75">
        <v>4369</v>
      </c>
      <c r="B389" s="58">
        <v>522300</v>
      </c>
      <c r="C389" s="59" t="s">
        <v>492</v>
      </c>
      <c r="D389" s="85"/>
      <c r="E389" s="85"/>
    </row>
    <row r="390" spans="1:5" s="181" customFormat="1" ht="13.5" customHeight="1">
      <c r="A390" s="63">
        <v>4370</v>
      </c>
      <c r="B390" s="54">
        <v>523000</v>
      </c>
      <c r="C390" s="74" t="s">
        <v>1461</v>
      </c>
      <c r="D390" s="146">
        <f>D391</f>
        <v>0</v>
      </c>
      <c r="E390" s="146">
        <f>E391</f>
        <v>0</v>
      </c>
    </row>
    <row r="391" spans="1:5" ht="13.5" customHeight="1">
      <c r="A391" s="75">
        <v>4371</v>
      </c>
      <c r="B391" s="58">
        <v>523100</v>
      </c>
      <c r="C391" s="59" t="s">
        <v>493</v>
      </c>
      <c r="D391" s="85"/>
      <c r="E391" s="85"/>
    </row>
    <row r="392" spans="1:5" s="181" customFormat="1" ht="13.5" customHeight="1">
      <c r="A392" s="63">
        <v>4372</v>
      </c>
      <c r="B392" s="54">
        <v>530000</v>
      </c>
      <c r="C392" s="74" t="s">
        <v>1462</v>
      </c>
      <c r="D392" s="146">
        <f>D393</f>
        <v>0</v>
      </c>
      <c r="E392" s="146">
        <f>E393</f>
        <v>0</v>
      </c>
    </row>
    <row r="393" spans="1:5" s="181" customFormat="1" ht="13.5" customHeight="1">
      <c r="A393" s="63">
        <v>4373</v>
      </c>
      <c r="B393" s="54">
        <v>531000</v>
      </c>
      <c r="C393" s="74" t="s">
        <v>1463</v>
      </c>
      <c r="D393" s="146">
        <f>D394</f>
        <v>0</v>
      </c>
      <c r="E393" s="146">
        <f>E394</f>
        <v>0</v>
      </c>
    </row>
    <row r="394" spans="1:5" ht="13.5" customHeight="1">
      <c r="A394" s="75">
        <v>4374</v>
      </c>
      <c r="B394" s="58">
        <v>531100</v>
      </c>
      <c r="C394" s="59" t="s">
        <v>646</v>
      </c>
      <c r="D394" s="85"/>
      <c r="E394" s="85"/>
    </row>
    <row r="395" spans="1:5" s="181" customFormat="1" ht="13.5" customHeight="1">
      <c r="A395" s="63">
        <v>4375</v>
      </c>
      <c r="B395" s="54">
        <v>540000</v>
      </c>
      <c r="C395" s="74" t="s">
        <v>1464</v>
      </c>
      <c r="D395" s="146">
        <f>D396+D398+D400</f>
        <v>0</v>
      </c>
      <c r="E395" s="146">
        <f>E396+E398+E400</f>
        <v>0</v>
      </c>
    </row>
    <row r="396" spans="1:5" s="181" customFormat="1" ht="13.5" customHeight="1">
      <c r="A396" s="63">
        <v>4376</v>
      </c>
      <c r="B396" s="54">
        <v>541000</v>
      </c>
      <c r="C396" s="74" t="s">
        <v>1465</v>
      </c>
      <c r="D396" s="146">
        <f>D397</f>
        <v>0</v>
      </c>
      <c r="E396" s="146">
        <f>E397</f>
        <v>0</v>
      </c>
    </row>
    <row r="397" spans="1:5" ht="13.5" customHeight="1">
      <c r="A397" s="75">
        <v>4377</v>
      </c>
      <c r="B397" s="58">
        <v>541100</v>
      </c>
      <c r="C397" s="59" t="s">
        <v>544</v>
      </c>
      <c r="D397" s="85"/>
      <c r="E397" s="85"/>
    </row>
    <row r="398" spans="1:5" s="181" customFormat="1" ht="13.5" customHeight="1">
      <c r="A398" s="63">
        <v>4378</v>
      </c>
      <c r="B398" s="54">
        <v>542000</v>
      </c>
      <c r="C398" s="74" t="s">
        <v>1466</v>
      </c>
      <c r="D398" s="146">
        <f>D399</f>
        <v>0</v>
      </c>
      <c r="E398" s="146">
        <f>E399</f>
        <v>0</v>
      </c>
    </row>
    <row r="399" spans="1:5" ht="13.5" customHeight="1">
      <c r="A399" s="75">
        <v>4379</v>
      </c>
      <c r="B399" s="58">
        <v>542100</v>
      </c>
      <c r="C399" s="59" t="s">
        <v>494</v>
      </c>
      <c r="D399" s="85"/>
      <c r="E399" s="85"/>
    </row>
    <row r="400" spans="1:5" s="181" customFormat="1" ht="13.5" customHeight="1">
      <c r="A400" s="63">
        <v>4380</v>
      </c>
      <c r="B400" s="54">
        <v>543000</v>
      </c>
      <c r="C400" s="74" t="s">
        <v>1467</v>
      </c>
      <c r="D400" s="146">
        <f>D401+D402</f>
        <v>0</v>
      </c>
      <c r="E400" s="146">
        <f>E401+E402</f>
        <v>0</v>
      </c>
    </row>
    <row r="401" spans="1:5" ht="13.5" customHeight="1">
      <c r="A401" s="75">
        <v>4381</v>
      </c>
      <c r="B401" s="58">
        <v>543100</v>
      </c>
      <c r="C401" s="59" t="s">
        <v>495</v>
      </c>
      <c r="D401" s="85"/>
      <c r="E401" s="85"/>
    </row>
    <row r="402" spans="1:5" ht="13.5" customHeight="1">
      <c r="A402" s="75">
        <v>4382</v>
      </c>
      <c r="B402" s="155">
        <v>543200</v>
      </c>
      <c r="C402" s="156" t="s">
        <v>496</v>
      </c>
      <c r="D402" s="85"/>
      <c r="E402" s="85"/>
    </row>
    <row r="403" spans="1:5" s="167" customFormat="1" ht="36">
      <c r="A403" s="63">
        <v>4383</v>
      </c>
      <c r="B403" s="153">
        <v>55000</v>
      </c>
      <c r="C403" s="81" t="s">
        <v>1468</v>
      </c>
      <c r="D403" s="148">
        <f>D404</f>
        <v>0</v>
      </c>
      <c r="E403" s="148">
        <f>E404</f>
        <v>0</v>
      </c>
    </row>
    <row r="404" spans="1:5" s="167" customFormat="1" ht="36">
      <c r="A404" s="63">
        <v>4384</v>
      </c>
      <c r="B404" s="153">
        <v>551000</v>
      </c>
      <c r="C404" s="81" t="s">
        <v>1469</v>
      </c>
      <c r="D404" s="148">
        <f>D405</f>
        <v>0</v>
      </c>
      <c r="E404" s="148">
        <f>E405</f>
        <v>0</v>
      </c>
    </row>
    <row r="405" spans="1:5" ht="24">
      <c r="A405" s="75">
        <v>4385</v>
      </c>
      <c r="B405" s="154">
        <v>551100</v>
      </c>
      <c r="C405" s="89" t="s">
        <v>1048</v>
      </c>
      <c r="D405" s="86"/>
      <c r="E405" s="85"/>
    </row>
    <row r="406" spans="1:5" s="181" customFormat="1" ht="24">
      <c r="A406" s="63">
        <v>4386</v>
      </c>
      <c r="B406" s="109">
        <v>600000</v>
      </c>
      <c r="C406" s="72" t="s">
        <v>1470</v>
      </c>
      <c r="D406" s="146">
        <f>D407+D432</f>
        <v>8970</v>
      </c>
      <c r="E406" s="146">
        <f>E407+E432</f>
        <v>0</v>
      </c>
    </row>
    <row r="407" spans="1:5" s="181" customFormat="1">
      <c r="A407" s="63">
        <v>4387</v>
      </c>
      <c r="B407" s="54">
        <v>610000</v>
      </c>
      <c r="C407" s="74" t="s">
        <v>1471</v>
      </c>
      <c r="D407" s="146">
        <f>D408+D418+D426+D428+D430</f>
        <v>8970</v>
      </c>
      <c r="E407" s="146">
        <f>E408+E418+E426+E428+E430</f>
        <v>0</v>
      </c>
    </row>
    <row r="408" spans="1:5" s="181" customFormat="1" ht="24">
      <c r="A408" s="63">
        <v>4388</v>
      </c>
      <c r="B408" s="54">
        <v>611000</v>
      </c>
      <c r="C408" s="74" t="s">
        <v>1472</v>
      </c>
      <c r="D408" s="146">
        <f>SUM(D409:D417)</f>
        <v>8970</v>
      </c>
      <c r="E408" s="146">
        <f>SUM(E409:E417)</f>
        <v>0</v>
      </c>
    </row>
    <row r="409" spans="1:5" ht="14.25" customHeight="1">
      <c r="A409" s="75">
        <v>4389</v>
      </c>
      <c r="B409" s="58">
        <v>611100</v>
      </c>
      <c r="C409" s="59" t="s">
        <v>507</v>
      </c>
      <c r="D409" s="85"/>
      <c r="E409" s="85"/>
    </row>
    <row r="410" spans="1:5" ht="14.25" customHeight="1">
      <c r="A410" s="75">
        <v>4390</v>
      </c>
      <c r="B410" s="58">
        <v>611200</v>
      </c>
      <c r="C410" s="59" t="s">
        <v>508</v>
      </c>
      <c r="D410" s="85">
        <v>8970</v>
      </c>
      <c r="E410" s="85"/>
    </row>
    <row r="411" spans="1:5" ht="14.25" customHeight="1">
      <c r="A411" s="75">
        <v>4391</v>
      </c>
      <c r="B411" s="58">
        <v>611300</v>
      </c>
      <c r="C411" s="59" t="s">
        <v>813</v>
      </c>
      <c r="D411" s="85"/>
      <c r="E411" s="85"/>
    </row>
    <row r="412" spans="1:5" ht="14.25" customHeight="1">
      <c r="A412" s="75">
        <v>4392</v>
      </c>
      <c r="B412" s="58">
        <v>611400</v>
      </c>
      <c r="C412" s="59" t="s">
        <v>814</v>
      </c>
      <c r="D412" s="85"/>
      <c r="E412" s="85"/>
    </row>
    <row r="413" spans="1:5" ht="14.25" customHeight="1">
      <c r="A413" s="75">
        <v>4393</v>
      </c>
      <c r="B413" s="58">
        <v>611500</v>
      </c>
      <c r="C413" s="59" t="s">
        <v>815</v>
      </c>
      <c r="D413" s="85"/>
      <c r="E413" s="85"/>
    </row>
    <row r="414" spans="1:5" ht="14.25" customHeight="1">
      <c r="A414" s="75">
        <v>4394</v>
      </c>
      <c r="B414" s="58">
        <v>611600</v>
      </c>
      <c r="C414" s="59" t="s">
        <v>816</v>
      </c>
      <c r="D414" s="85"/>
      <c r="E414" s="85"/>
    </row>
    <row r="415" spans="1:5" ht="14.25" customHeight="1">
      <c r="A415" s="75">
        <v>4395</v>
      </c>
      <c r="B415" s="58">
        <v>611700</v>
      </c>
      <c r="C415" s="59" t="s">
        <v>817</v>
      </c>
      <c r="D415" s="85"/>
      <c r="E415" s="85"/>
    </row>
    <row r="416" spans="1:5" ht="14.25" customHeight="1">
      <c r="A416" s="75">
        <v>4396</v>
      </c>
      <c r="B416" s="58">
        <v>611800</v>
      </c>
      <c r="C416" s="59" t="s">
        <v>818</v>
      </c>
      <c r="D416" s="85"/>
      <c r="E416" s="85"/>
    </row>
    <row r="417" spans="1:5" ht="14.25" customHeight="1">
      <c r="A417" s="75">
        <v>4397</v>
      </c>
      <c r="B417" s="58">
        <v>611900</v>
      </c>
      <c r="C417" s="59" t="s">
        <v>287</v>
      </c>
      <c r="D417" s="85"/>
      <c r="E417" s="85"/>
    </row>
    <row r="418" spans="1:5" s="181" customFormat="1" ht="24">
      <c r="A418" s="63">
        <v>4398</v>
      </c>
      <c r="B418" s="54">
        <v>612000</v>
      </c>
      <c r="C418" s="74" t="s">
        <v>1473</v>
      </c>
      <c r="D418" s="146">
        <f>SUM(D419:D425)</f>
        <v>0</v>
      </c>
      <c r="E418" s="146">
        <f>SUM(E419:E425)</f>
        <v>0</v>
      </c>
    </row>
    <row r="419" spans="1:5" ht="24">
      <c r="A419" s="75">
        <v>4399</v>
      </c>
      <c r="B419" s="58">
        <v>612100</v>
      </c>
      <c r="C419" s="59" t="s">
        <v>1346</v>
      </c>
      <c r="D419" s="85"/>
      <c r="E419" s="85"/>
    </row>
    <row r="420" spans="1:5" ht="14.25" customHeight="1">
      <c r="A420" s="75">
        <v>4400</v>
      </c>
      <c r="B420" s="58">
        <v>612200</v>
      </c>
      <c r="C420" s="59" t="s">
        <v>819</v>
      </c>
      <c r="D420" s="85"/>
      <c r="E420" s="85"/>
    </row>
    <row r="421" spans="1:5" ht="14.25" customHeight="1">
      <c r="A421" s="75">
        <v>4401</v>
      </c>
      <c r="B421" s="58">
        <v>612300</v>
      </c>
      <c r="C421" s="59" t="s">
        <v>152</v>
      </c>
      <c r="D421" s="85"/>
      <c r="E421" s="85"/>
    </row>
    <row r="422" spans="1:5" ht="14.25" customHeight="1">
      <c r="A422" s="75">
        <v>4402</v>
      </c>
      <c r="B422" s="58">
        <v>612400</v>
      </c>
      <c r="C422" s="59" t="s">
        <v>153</v>
      </c>
      <c r="D422" s="85"/>
      <c r="E422" s="85"/>
    </row>
    <row r="423" spans="1:5" ht="14.25" customHeight="1">
      <c r="A423" s="75">
        <v>4403</v>
      </c>
      <c r="B423" s="58">
        <v>612500</v>
      </c>
      <c r="C423" s="59" t="s">
        <v>154</v>
      </c>
      <c r="D423" s="85"/>
      <c r="E423" s="85"/>
    </row>
    <row r="424" spans="1:5" ht="14.25" customHeight="1">
      <c r="A424" s="75">
        <v>4404</v>
      </c>
      <c r="B424" s="58">
        <v>612600</v>
      </c>
      <c r="C424" s="59" t="s">
        <v>155</v>
      </c>
      <c r="D424" s="85"/>
      <c r="E424" s="85"/>
    </row>
    <row r="425" spans="1:5" ht="14.25" customHeight="1">
      <c r="A425" s="75">
        <v>4405</v>
      </c>
      <c r="B425" s="58">
        <v>612900</v>
      </c>
      <c r="C425" s="59" t="s">
        <v>1075</v>
      </c>
      <c r="D425" s="85"/>
      <c r="E425" s="85"/>
    </row>
    <row r="426" spans="1:5" s="181" customFormat="1" ht="14.25" customHeight="1">
      <c r="A426" s="63">
        <v>4406</v>
      </c>
      <c r="B426" s="54">
        <v>613000</v>
      </c>
      <c r="C426" s="74" t="s">
        <v>1474</v>
      </c>
      <c r="D426" s="146">
        <f>D427</f>
        <v>0</v>
      </c>
      <c r="E426" s="146">
        <f>E427</f>
        <v>0</v>
      </c>
    </row>
    <row r="427" spans="1:5" s="182" customFormat="1" ht="14.25" customHeight="1">
      <c r="A427" s="75">
        <v>4407</v>
      </c>
      <c r="B427" s="155">
        <v>613100</v>
      </c>
      <c r="C427" s="156" t="s">
        <v>156</v>
      </c>
      <c r="D427" s="85"/>
      <c r="E427" s="85"/>
    </row>
    <row r="428" spans="1:5" s="181" customFormat="1" ht="16.5" customHeight="1">
      <c r="A428" s="63">
        <v>4408</v>
      </c>
      <c r="B428" s="153">
        <v>614000</v>
      </c>
      <c r="C428" s="81" t="s">
        <v>1475</v>
      </c>
      <c r="D428" s="146">
        <f>D429</f>
        <v>0</v>
      </c>
      <c r="E428" s="146">
        <f>E429</f>
        <v>0</v>
      </c>
    </row>
    <row r="429" spans="1:5" ht="15" customHeight="1">
      <c r="A429" s="75">
        <v>4409</v>
      </c>
      <c r="B429" s="154">
        <v>614100</v>
      </c>
      <c r="C429" s="89" t="s">
        <v>206</v>
      </c>
      <c r="D429" s="86"/>
      <c r="E429" s="85"/>
    </row>
    <row r="430" spans="1:5" ht="24">
      <c r="A430" s="63">
        <v>4410</v>
      </c>
      <c r="B430" s="153">
        <v>615000</v>
      </c>
      <c r="C430" s="81" t="s">
        <v>1476</v>
      </c>
      <c r="D430" s="377">
        <f>D431</f>
        <v>0</v>
      </c>
      <c r="E430" s="377">
        <f>E431</f>
        <v>0</v>
      </c>
    </row>
    <row r="431" spans="1:5" ht="15" customHeight="1">
      <c r="A431" s="75">
        <v>4411</v>
      </c>
      <c r="B431" s="154">
        <v>615100</v>
      </c>
      <c r="C431" s="89" t="s">
        <v>1348</v>
      </c>
      <c r="D431" s="375"/>
      <c r="E431" s="376"/>
    </row>
    <row r="432" spans="1:5" s="181" customFormat="1" ht="15.75" customHeight="1">
      <c r="A432" s="63">
        <v>4412</v>
      </c>
      <c r="B432" s="109">
        <v>620000</v>
      </c>
      <c r="C432" s="72" t="s">
        <v>1477</v>
      </c>
      <c r="D432" s="146">
        <f>D433+D443+D452</f>
        <v>0</v>
      </c>
      <c r="E432" s="146">
        <f>E433+E443+E452</f>
        <v>0</v>
      </c>
    </row>
    <row r="433" spans="1:5" s="181" customFormat="1" ht="24">
      <c r="A433" s="63">
        <v>4413</v>
      </c>
      <c r="B433" s="54">
        <v>621000</v>
      </c>
      <c r="C433" s="74" t="s">
        <v>1478</v>
      </c>
      <c r="D433" s="146">
        <f>SUM(D434:D442)</f>
        <v>0</v>
      </c>
      <c r="E433" s="146">
        <f>SUM(E434:E442)</f>
        <v>0</v>
      </c>
    </row>
    <row r="434" spans="1:5" ht="14.25" customHeight="1">
      <c r="A434" s="75">
        <v>4414</v>
      </c>
      <c r="B434" s="58">
        <v>621100</v>
      </c>
      <c r="C434" s="59" t="s">
        <v>157</v>
      </c>
      <c r="D434" s="85"/>
      <c r="E434" s="85"/>
    </row>
    <row r="435" spans="1:5" ht="14.25" customHeight="1">
      <c r="A435" s="75">
        <v>4415</v>
      </c>
      <c r="B435" s="58">
        <v>621200</v>
      </c>
      <c r="C435" s="59" t="s">
        <v>498</v>
      </c>
      <c r="D435" s="85"/>
      <c r="E435" s="85"/>
    </row>
    <row r="436" spans="1:5" ht="14.25" customHeight="1">
      <c r="A436" s="75">
        <v>4416</v>
      </c>
      <c r="B436" s="58">
        <v>621300</v>
      </c>
      <c r="C436" s="59" t="s">
        <v>810</v>
      </c>
      <c r="D436" s="85"/>
      <c r="E436" s="85"/>
    </row>
    <row r="437" spans="1:5" ht="14.25" customHeight="1">
      <c r="A437" s="75">
        <v>4417</v>
      </c>
      <c r="B437" s="58">
        <v>621400</v>
      </c>
      <c r="C437" s="59" t="s">
        <v>207</v>
      </c>
      <c r="D437" s="85"/>
      <c r="E437" s="85"/>
    </row>
    <row r="438" spans="1:5" ht="14.25" customHeight="1">
      <c r="A438" s="75">
        <v>4418</v>
      </c>
      <c r="B438" s="58">
        <v>621500</v>
      </c>
      <c r="C438" s="59" t="s">
        <v>158</v>
      </c>
      <c r="D438" s="85"/>
      <c r="E438" s="85"/>
    </row>
    <row r="439" spans="1:5" ht="14.25" customHeight="1">
      <c r="A439" s="75">
        <v>4419</v>
      </c>
      <c r="B439" s="58">
        <v>621600</v>
      </c>
      <c r="C439" s="59" t="s">
        <v>811</v>
      </c>
      <c r="D439" s="85"/>
      <c r="E439" s="85"/>
    </row>
    <row r="440" spans="1:5" ht="14.25" customHeight="1">
      <c r="A440" s="75">
        <v>4420</v>
      </c>
      <c r="B440" s="58">
        <v>621700</v>
      </c>
      <c r="C440" s="59" t="s">
        <v>524</v>
      </c>
      <c r="D440" s="85"/>
      <c r="E440" s="85"/>
    </row>
    <row r="441" spans="1:5" ht="14.25" customHeight="1">
      <c r="A441" s="75">
        <v>4421</v>
      </c>
      <c r="B441" s="58">
        <v>621800</v>
      </c>
      <c r="C441" s="59" t="s">
        <v>812</v>
      </c>
      <c r="D441" s="85"/>
      <c r="E441" s="85"/>
    </row>
    <row r="442" spans="1:5" ht="14.25" customHeight="1">
      <c r="A442" s="75">
        <v>4422</v>
      </c>
      <c r="B442" s="58">
        <v>621900</v>
      </c>
      <c r="C442" s="59" t="s">
        <v>525</v>
      </c>
      <c r="D442" s="85"/>
      <c r="E442" s="85"/>
    </row>
    <row r="443" spans="1:5" s="181" customFormat="1" ht="24">
      <c r="A443" s="63">
        <v>4423</v>
      </c>
      <c r="B443" s="54">
        <v>622000</v>
      </c>
      <c r="C443" s="74" t="s">
        <v>1479</v>
      </c>
      <c r="D443" s="146">
        <f>SUM(D444:D451)</f>
        <v>0</v>
      </c>
      <c r="E443" s="146">
        <f>SUM(E444:E451)</f>
        <v>0</v>
      </c>
    </row>
    <row r="444" spans="1:5" ht="14.25" customHeight="1">
      <c r="A444" s="75">
        <v>4424</v>
      </c>
      <c r="B444" s="58">
        <v>622100</v>
      </c>
      <c r="C444" s="59" t="s">
        <v>526</v>
      </c>
      <c r="D444" s="85"/>
      <c r="E444" s="85"/>
    </row>
    <row r="445" spans="1:5" ht="14.25" customHeight="1">
      <c r="A445" s="75">
        <v>4425</v>
      </c>
      <c r="B445" s="58">
        <v>622200</v>
      </c>
      <c r="C445" s="59" t="s">
        <v>1049</v>
      </c>
      <c r="D445" s="85"/>
      <c r="E445" s="85"/>
    </row>
    <row r="446" spans="1:5" ht="14.25" customHeight="1">
      <c r="A446" s="75">
        <v>4426</v>
      </c>
      <c r="B446" s="58">
        <v>622300</v>
      </c>
      <c r="C446" s="59" t="s">
        <v>1050</v>
      </c>
      <c r="D446" s="85"/>
      <c r="E446" s="85"/>
    </row>
    <row r="447" spans="1:5" ht="14.25" customHeight="1">
      <c r="A447" s="75">
        <v>4427</v>
      </c>
      <c r="B447" s="58">
        <v>622400</v>
      </c>
      <c r="C447" s="59" t="s">
        <v>1051</v>
      </c>
      <c r="D447" s="85"/>
      <c r="E447" s="85"/>
    </row>
    <row r="448" spans="1:5" ht="14.25" customHeight="1">
      <c r="A448" s="75">
        <v>4428</v>
      </c>
      <c r="B448" s="58">
        <v>622500</v>
      </c>
      <c r="C448" s="59" t="s">
        <v>1052</v>
      </c>
      <c r="D448" s="85"/>
      <c r="E448" s="85"/>
    </row>
    <row r="449" spans="1:5" ht="14.25" customHeight="1">
      <c r="A449" s="75">
        <v>4429</v>
      </c>
      <c r="B449" s="149">
        <v>622600</v>
      </c>
      <c r="C449" s="59" t="s">
        <v>528</v>
      </c>
      <c r="D449" s="85"/>
      <c r="E449" s="85"/>
    </row>
    <row r="450" spans="1:5" ht="14.25" customHeight="1">
      <c r="A450" s="75">
        <v>4430</v>
      </c>
      <c r="B450" s="184">
        <v>622700</v>
      </c>
      <c r="C450" s="156" t="s">
        <v>527</v>
      </c>
      <c r="D450" s="85"/>
      <c r="E450" s="85"/>
    </row>
    <row r="451" spans="1:5" ht="14.25" customHeight="1">
      <c r="A451" s="75">
        <v>4431</v>
      </c>
      <c r="B451" s="154">
        <v>622800</v>
      </c>
      <c r="C451" s="89" t="s">
        <v>208</v>
      </c>
      <c r="D451" s="86"/>
      <c r="E451" s="85"/>
    </row>
    <row r="452" spans="1:5" s="167" customFormat="1" ht="36">
      <c r="A452" s="63">
        <v>4432</v>
      </c>
      <c r="B452" s="153">
        <v>623000</v>
      </c>
      <c r="C452" s="81" t="s">
        <v>1480</v>
      </c>
      <c r="D452" s="148">
        <f>D453</f>
        <v>0</v>
      </c>
      <c r="E452" s="148">
        <f>E453</f>
        <v>0</v>
      </c>
    </row>
    <row r="453" spans="1:5" ht="24">
      <c r="A453" s="75">
        <v>4433</v>
      </c>
      <c r="B453" s="154">
        <v>623100</v>
      </c>
      <c r="C453" s="89" t="s">
        <v>778</v>
      </c>
      <c r="D453" s="86"/>
      <c r="E453" s="85"/>
    </row>
    <row r="454" spans="1:5" s="167" customFormat="1" ht="15" customHeight="1">
      <c r="A454" s="63">
        <v>4434</v>
      </c>
      <c r="B454" s="71"/>
      <c r="C454" s="72" t="s">
        <v>1481</v>
      </c>
      <c r="D454" s="146">
        <f>IF(D21-D191&gt;0,D21-D191,0)</f>
        <v>0</v>
      </c>
      <c r="E454" s="146">
        <f>IF(E21-E191&gt;0,E21-E191,0)</f>
        <v>0</v>
      </c>
    </row>
    <row r="455" spans="1:5" s="167" customFormat="1" ht="15" customHeight="1">
      <c r="A455" s="63">
        <v>4435</v>
      </c>
      <c r="B455" s="73"/>
      <c r="C455" s="74" t="s">
        <v>1482</v>
      </c>
      <c r="D455" s="146">
        <f>IF(D191-D21&gt;0,D191-D21,0)</f>
        <v>4629</v>
      </c>
      <c r="E455" s="146">
        <f>IF(E191-E21&gt;0,E191-E21,0)</f>
        <v>4363</v>
      </c>
    </row>
    <row r="456" spans="1:5" ht="15" customHeight="1">
      <c r="A456" s="63">
        <v>4436</v>
      </c>
      <c r="B456" s="54"/>
      <c r="C456" s="74" t="s">
        <v>997</v>
      </c>
      <c r="D456" s="87">
        <v>9398</v>
      </c>
      <c r="E456" s="87">
        <v>6388</v>
      </c>
    </row>
    <row r="457" spans="1:5" s="181" customFormat="1" ht="24">
      <c r="A457" s="63">
        <v>4437</v>
      </c>
      <c r="B457" s="54"/>
      <c r="C457" s="74" t="s">
        <v>1483</v>
      </c>
      <c r="D457" s="146">
        <f>D21+D458</f>
        <v>111364</v>
      </c>
      <c r="E457" s="146">
        <f>E21+E458</f>
        <v>102204</v>
      </c>
    </row>
    <row r="458" spans="1:5" ht="24">
      <c r="A458" s="75">
        <v>4438</v>
      </c>
      <c r="B458" s="54"/>
      <c r="C458" s="76" t="s">
        <v>582</v>
      </c>
      <c r="D458" s="85"/>
      <c r="E458" s="85"/>
    </row>
    <row r="459" spans="1:5" s="181" customFormat="1" ht="24">
      <c r="A459" s="63">
        <v>4439</v>
      </c>
      <c r="B459" s="54"/>
      <c r="C459" s="74" t="s">
        <v>1484</v>
      </c>
      <c r="D459" s="146">
        <f>D191-D460+D461</f>
        <v>114374</v>
      </c>
      <c r="E459" s="146">
        <f>E191-E460+E461</f>
        <v>104761</v>
      </c>
    </row>
    <row r="460" spans="1:5" ht="24">
      <c r="A460" s="75">
        <v>4440</v>
      </c>
      <c r="B460" s="54"/>
      <c r="C460" s="77" t="s">
        <v>861</v>
      </c>
      <c r="D460" s="85">
        <v>1619</v>
      </c>
      <c r="E460" s="85">
        <v>2039</v>
      </c>
    </row>
    <row r="461" spans="1:5" ht="24">
      <c r="A461" s="75">
        <v>4441</v>
      </c>
      <c r="B461" s="61"/>
      <c r="C461" s="89" t="s">
        <v>1485</v>
      </c>
      <c r="D461" s="86"/>
      <c r="E461" s="85">
        <v>233</v>
      </c>
    </row>
    <row r="462" spans="1:5" s="181" customFormat="1" ht="24">
      <c r="A462" s="63">
        <v>4442</v>
      </c>
      <c r="B462" s="54"/>
      <c r="C462" s="72" t="s">
        <v>1486</v>
      </c>
      <c r="D462" s="146">
        <f>D456+D457-D459</f>
        <v>6388</v>
      </c>
      <c r="E462" s="146">
        <f>E456+E457-E459</f>
        <v>3831</v>
      </c>
    </row>
    <row r="463" spans="1:5" ht="16.5" customHeight="1">
      <c r="A463" s="185"/>
      <c r="B463" s="98"/>
      <c r="C463" s="98"/>
      <c r="D463" s="98"/>
      <c r="E463" s="98"/>
    </row>
    <row r="464" spans="1:5">
      <c r="A464" s="175" t="s">
        <v>1696</v>
      </c>
      <c r="C464" s="134" t="s">
        <v>1698</v>
      </c>
      <c r="D464" s="493" t="s">
        <v>1699</v>
      </c>
      <c r="E464" s="493"/>
    </row>
    <row r="465" spans="1:5">
      <c r="A465" s="186"/>
      <c r="B465" s="176"/>
      <c r="C465" s="128" t="s">
        <v>1697</v>
      </c>
      <c r="D465" s="98"/>
      <c r="E465" s="98"/>
    </row>
    <row r="466" spans="1:5">
      <c r="A466" s="186"/>
      <c r="B466" s="98"/>
      <c r="C466" s="98"/>
      <c r="D466" s="98"/>
      <c r="E466" s="98"/>
    </row>
    <row r="467" spans="1:5">
      <c r="A467" s="186"/>
      <c r="B467" s="98"/>
      <c r="C467" s="98"/>
      <c r="D467" s="98"/>
      <c r="E467" s="98"/>
    </row>
    <row r="468" spans="1:5">
      <c r="A468" s="185"/>
      <c r="B468" s="98"/>
      <c r="C468" s="98"/>
      <c r="D468" s="98"/>
      <c r="E468" s="98"/>
    </row>
    <row r="469" spans="1:5">
      <c r="A469" s="185"/>
      <c r="B469" s="98"/>
      <c r="C469" s="98"/>
      <c r="D469" s="98"/>
      <c r="E469" s="98"/>
    </row>
    <row r="470" spans="1:5">
      <c r="A470" s="185"/>
      <c r="B470" s="98"/>
      <c r="C470" s="98"/>
      <c r="D470" s="98"/>
      <c r="E470" s="98"/>
    </row>
  </sheetData>
  <sheetProtection password="CCCC" sheet="1"/>
  <mergeCells count="7">
    <mergeCell ref="D464:E464"/>
    <mergeCell ref="A14:E14"/>
    <mergeCell ref="A15:E15"/>
    <mergeCell ref="A18:A19"/>
    <mergeCell ref="B18:B19"/>
    <mergeCell ref="C18:C19"/>
    <mergeCell ref="D18:E18"/>
  </mergeCells>
  <phoneticPr fontId="0" type="noConversion"/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44038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44038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B479" zoomScale="110" zoomScaleNormal="110" zoomScaleSheetLayoutView="100" workbookViewId="0">
      <selection activeCell="K244" sqref="K244"/>
    </sheetView>
  </sheetViews>
  <sheetFormatPr defaultRowHeight="12.75"/>
  <cols>
    <col min="1" max="1" width="7.5703125" style="14" customWidth="1"/>
    <col min="2" max="2" width="7.85546875" style="381" customWidth="1"/>
    <col min="3" max="3" width="48.85546875" style="381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368" t="s">
        <v>623</v>
      </c>
    </row>
    <row r="7" spans="1:11" ht="64.5" customHeight="1">
      <c r="A7" s="3" t="s">
        <v>1061</v>
      </c>
      <c r="B7" s="6"/>
      <c r="C7" s="390"/>
      <c r="D7" s="7"/>
      <c r="E7" s="7"/>
    </row>
    <row r="8" spans="1:11" ht="27.75" customHeight="1">
      <c r="A8" s="39" t="str">
        <f>NazivKorisnika</f>
        <v>ZAVOD ZA JAVNO ZDRAVLJE SOMBOR</v>
      </c>
      <c r="B8" s="6"/>
      <c r="C8" s="390"/>
      <c r="D8" s="7"/>
      <c r="E8" s="7"/>
    </row>
    <row r="9" spans="1:11" ht="26.25" customHeight="1">
      <c r="A9" s="2" t="str">
        <f>"Седиште:   " &amp; Sediste</f>
        <v>Седиште:   VOJVODJANSKA 47</v>
      </c>
      <c r="B9" s="6"/>
      <c r="C9" s="391"/>
      <c r="D9" s="3" t="str">
        <f xml:space="preserve"> "Матични број:   " &amp; MaticniBroj</f>
        <v>Матични број:   08333092</v>
      </c>
      <c r="E9" s="8"/>
    </row>
    <row r="10" spans="1:11" ht="31.5" customHeight="1">
      <c r="A10" s="2" t="str">
        <f>"ПИБ:   " &amp; PIB</f>
        <v>ПИБ:   101842968</v>
      </c>
      <c r="B10" s="6"/>
      <c r="C10" s="391"/>
      <c r="D10" s="4" t="str">
        <f>"Број подрачуна:  " &amp; BrojPodracuna</f>
        <v>Број подрачуна:  840-379661-22</v>
      </c>
      <c r="E10" s="8"/>
    </row>
    <row r="11" spans="1:11" ht="36.75" customHeight="1">
      <c r="A11" s="2" t="s">
        <v>1062</v>
      </c>
      <c r="B11" s="6"/>
      <c r="C11" s="390"/>
      <c r="D11" s="7"/>
      <c r="E11" s="7"/>
    </row>
    <row r="12" spans="1:11" ht="15.75" customHeight="1">
      <c r="A12" s="1" t="s">
        <v>390</v>
      </c>
      <c r="B12" s="382"/>
      <c r="C12" s="392"/>
      <c r="D12" s="5"/>
      <c r="E12" s="5"/>
    </row>
    <row r="13" spans="1:11" ht="30" customHeight="1">
      <c r="A13" s="11" t="s">
        <v>391</v>
      </c>
      <c r="B13" s="382"/>
      <c r="C13" s="392"/>
      <c r="D13" s="5"/>
      <c r="E13" s="5"/>
    </row>
    <row r="14" spans="1:11" ht="41.25" customHeight="1">
      <c r="A14" s="9" t="s">
        <v>670</v>
      </c>
      <c r="B14" s="383"/>
      <c r="C14" s="383"/>
      <c r="D14" s="9"/>
      <c r="E14" s="9"/>
    </row>
    <row r="15" spans="1:11" ht="19.5" customHeight="1">
      <c r="A15" s="12" t="s">
        <v>1734</v>
      </c>
      <c r="B15" s="384"/>
      <c r="C15" s="384"/>
      <c r="D15" s="10"/>
      <c r="E15" s="10"/>
    </row>
    <row r="16" spans="1:11" ht="51.75" customHeight="1">
      <c r="A16" s="13" t="s">
        <v>651</v>
      </c>
    </row>
    <row r="17" spans="1:11" ht="21.75" customHeight="1" thickBot="1">
      <c r="K17" s="320" t="s">
        <v>392</v>
      </c>
    </row>
    <row r="18" spans="1:11">
      <c r="A18" s="531" t="s">
        <v>857</v>
      </c>
      <c r="B18" s="526" t="s">
        <v>858</v>
      </c>
      <c r="C18" s="526" t="s">
        <v>859</v>
      </c>
      <c r="D18" s="526" t="s">
        <v>1636</v>
      </c>
      <c r="E18" s="526" t="s">
        <v>667</v>
      </c>
      <c r="F18" s="526"/>
      <c r="G18" s="526"/>
      <c r="H18" s="526"/>
      <c r="I18" s="526"/>
      <c r="J18" s="526"/>
      <c r="K18" s="527"/>
    </row>
    <row r="19" spans="1:11">
      <c r="A19" s="533"/>
      <c r="B19" s="521"/>
      <c r="C19" s="536"/>
      <c r="D19" s="521"/>
      <c r="E19" s="524" t="s">
        <v>624</v>
      </c>
      <c r="F19" s="521" t="s">
        <v>1639</v>
      </c>
      <c r="G19" s="521"/>
      <c r="H19" s="521"/>
      <c r="I19" s="521"/>
      <c r="J19" s="521" t="s">
        <v>1638</v>
      </c>
      <c r="K19" s="523" t="s">
        <v>92</v>
      </c>
    </row>
    <row r="20" spans="1:11" ht="25.5">
      <c r="A20" s="533"/>
      <c r="B20" s="521"/>
      <c r="C20" s="536"/>
      <c r="D20" s="521"/>
      <c r="E20" s="524"/>
      <c r="F20" s="15" t="s">
        <v>668</v>
      </c>
      <c r="G20" s="15" t="s">
        <v>669</v>
      </c>
      <c r="H20" s="15" t="s">
        <v>1637</v>
      </c>
      <c r="I20" s="15" t="s">
        <v>91</v>
      </c>
      <c r="J20" s="521"/>
      <c r="K20" s="523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393" t="s">
        <v>1487</v>
      </c>
      <c r="D22" s="20">
        <f>D23+D147</f>
        <v>117801</v>
      </c>
      <c r="E22" s="20">
        <f t="shared" ref="E22:E57" si="0">SUM(F22:K22)</f>
        <v>102204</v>
      </c>
      <c r="F22" s="20">
        <f t="shared" ref="F22:K22" si="1">F23+F147</f>
        <v>16796</v>
      </c>
      <c r="G22" s="20">
        <f t="shared" si="1"/>
        <v>924</v>
      </c>
      <c r="H22" s="20">
        <f t="shared" si="1"/>
        <v>60</v>
      </c>
      <c r="I22" s="20">
        <f t="shared" si="1"/>
        <v>36187</v>
      </c>
      <c r="J22" s="20">
        <f t="shared" si="1"/>
        <v>26</v>
      </c>
      <c r="K22" s="21">
        <f t="shared" si="1"/>
        <v>48211</v>
      </c>
    </row>
    <row r="23" spans="1:11" ht="25.5">
      <c r="A23" s="19">
        <v>5002</v>
      </c>
      <c r="B23" s="15">
        <v>700000</v>
      </c>
      <c r="C23" s="393" t="s">
        <v>1488</v>
      </c>
      <c r="D23" s="20">
        <f>D24+D76+D90+D102+D131+D136+D140</f>
        <v>117691</v>
      </c>
      <c r="E23" s="20">
        <f t="shared" si="0"/>
        <v>102098</v>
      </c>
      <c r="F23" s="20">
        <f t="shared" ref="F23:K23" si="2">F24+F76+F90+F102+F131+F136+F140</f>
        <v>16796</v>
      </c>
      <c r="G23" s="20">
        <f t="shared" si="2"/>
        <v>924</v>
      </c>
      <c r="H23" s="20">
        <f t="shared" si="2"/>
        <v>60</v>
      </c>
      <c r="I23" s="20">
        <f t="shared" si="2"/>
        <v>36187</v>
      </c>
      <c r="J23" s="20">
        <f t="shared" si="2"/>
        <v>26</v>
      </c>
      <c r="K23" s="21">
        <f t="shared" si="2"/>
        <v>48105</v>
      </c>
    </row>
    <row r="24" spans="1:11" ht="25.5">
      <c r="A24" s="380">
        <v>5003</v>
      </c>
      <c r="B24" s="15">
        <v>710000</v>
      </c>
      <c r="C24" s="393" t="s">
        <v>968</v>
      </c>
      <c r="D24" s="20">
        <f>D25+D33+D35+D42+D48+D55+D58+D69</f>
        <v>0</v>
      </c>
      <c r="E24" s="20">
        <f t="shared" si="0"/>
        <v>0</v>
      </c>
      <c r="F24" s="20">
        <f t="shared" ref="F24:K24" si="3">F25+F33+F35+F42+F48+F55+F58+F69</f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1">
        <f t="shared" si="3"/>
        <v>0</v>
      </c>
    </row>
    <row r="25" spans="1:11" ht="25.5">
      <c r="A25" s="380">
        <v>5004</v>
      </c>
      <c r="B25" s="15">
        <v>711000</v>
      </c>
      <c r="C25" s="393" t="s">
        <v>969</v>
      </c>
      <c r="D25" s="20">
        <f>SUM(D26:D32)</f>
        <v>0</v>
      </c>
      <c r="E25" s="20">
        <f t="shared" si="0"/>
        <v>0</v>
      </c>
      <c r="F25" s="20">
        <f t="shared" ref="F25:K25" si="4">SUM(F26:F32)</f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1">
        <f t="shared" si="4"/>
        <v>0</v>
      </c>
    </row>
    <row r="26" spans="1:11" ht="25.5">
      <c r="A26" s="396">
        <v>5005</v>
      </c>
      <c r="B26" s="385">
        <v>711100</v>
      </c>
      <c r="C26" s="394" t="s">
        <v>10</v>
      </c>
      <c r="D26" s="327"/>
      <c r="E26" s="328">
        <f t="shared" si="0"/>
        <v>0</v>
      </c>
      <c r="F26" s="327"/>
      <c r="G26" s="327"/>
      <c r="H26" s="327"/>
      <c r="I26" s="327"/>
      <c r="J26" s="327"/>
      <c r="K26" s="329"/>
    </row>
    <row r="27" spans="1:11">
      <c r="A27" s="528" t="s">
        <v>857</v>
      </c>
      <c r="B27" s="529" t="s">
        <v>858</v>
      </c>
      <c r="C27" s="530" t="s">
        <v>859</v>
      </c>
      <c r="D27" s="521" t="s">
        <v>1636</v>
      </c>
      <c r="E27" s="521" t="s">
        <v>667</v>
      </c>
      <c r="F27" s="521"/>
      <c r="G27" s="521"/>
      <c r="H27" s="521"/>
      <c r="I27" s="521"/>
      <c r="J27" s="521"/>
      <c r="K27" s="523"/>
    </row>
    <row r="28" spans="1:11">
      <c r="A28" s="528"/>
      <c r="B28" s="529"/>
      <c r="C28" s="530"/>
      <c r="D28" s="521"/>
      <c r="E28" s="524" t="s">
        <v>624</v>
      </c>
      <c r="F28" s="521" t="s">
        <v>1639</v>
      </c>
      <c r="G28" s="521"/>
      <c r="H28" s="521"/>
      <c r="I28" s="521"/>
      <c r="J28" s="521" t="s">
        <v>1638</v>
      </c>
      <c r="K28" s="523" t="s">
        <v>92</v>
      </c>
    </row>
    <row r="29" spans="1:11" ht="25.5">
      <c r="A29" s="528"/>
      <c r="B29" s="529"/>
      <c r="C29" s="530"/>
      <c r="D29" s="521"/>
      <c r="E29" s="524"/>
      <c r="F29" s="15" t="s">
        <v>668</v>
      </c>
      <c r="G29" s="15" t="s">
        <v>669</v>
      </c>
      <c r="H29" s="15" t="s">
        <v>1637</v>
      </c>
      <c r="I29" s="15" t="s">
        <v>91</v>
      </c>
      <c r="J29" s="521"/>
      <c r="K29" s="523"/>
    </row>
    <row r="30" spans="1:11">
      <c r="A30" s="26" t="s">
        <v>625</v>
      </c>
      <c r="B30" s="25" t="s">
        <v>626</v>
      </c>
      <c r="C30" s="25" t="s">
        <v>627</v>
      </c>
      <c r="D30" s="27" t="s">
        <v>628</v>
      </c>
      <c r="E30" s="27" t="s">
        <v>629</v>
      </c>
      <c r="F30" s="27" t="s">
        <v>630</v>
      </c>
      <c r="G30" s="27" t="s">
        <v>631</v>
      </c>
      <c r="H30" s="27" t="s">
        <v>632</v>
      </c>
      <c r="I30" s="27" t="s">
        <v>633</v>
      </c>
      <c r="J30" s="27" t="s">
        <v>634</v>
      </c>
      <c r="K30" s="28" t="s">
        <v>635</v>
      </c>
    </row>
    <row r="31" spans="1:11" ht="25.5">
      <c r="A31" s="396">
        <v>5006</v>
      </c>
      <c r="B31" s="385">
        <v>711200</v>
      </c>
      <c r="C31" s="394" t="s">
        <v>652</v>
      </c>
      <c r="D31" s="22"/>
      <c r="E31" s="23">
        <f t="shared" si="0"/>
        <v>0</v>
      </c>
      <c r="F31" s="22"/>
      <c r="G31" s="22"/>
      <c r="H31" s="22"/>
      <c r="I31" s="22"/>
      <c r="J31" s="22"/>
      <c r="K31" s="24"/>
    </row>
    <row r="32" spans="1:11" ht="25.5">
      <c r="A32" s="396">
        <v>5007</v>
      </c>
      <c r="B32" s="385">
        <v>711300</v>
      </c>
      <c r="C32" s="394" t="s">
        <v>1055</v>
      </c>
      <c r="D32" s="22"/>
      <c r="E32" s="23">
        <f t="shared" si="0"/>
        <v>0</v>
      </c>
      <c r="F32" s="22"/>
      <c r="G32" s="22"/>
      <c r="H32" s="22"/>
      <c r="I32" s="22"/>
      <c r="J32" s="22"/>
      <c r="K32" s="24"/>
    </row>
    <row r="33" spans="1:11" ht="15.75" customHeight="1">
      <c r="A33" s="380">
        <v>5008</v>
      </c>
      <c r="B33" s="15">
        <v>712000</v>
      </c>
      <c r="C33" s="393" t="s">
        <v>970</v>
      </c>
      <c r="D33" s="20">
        <f>D34</f>
        <v>0</v>
      </c>
      <c r="E33" s="20">
        <f t="shared" si="0"/>
        <v>0</v>
      </c>
      <c r="F33" s="20">
        <f t="shared" ref="F33:K33" si="5">F34</f>
        <v>0</v>
      </c>
      <c r="G33" s="20">
        <f t="shared" si="5"/>
        <v>0</v>
      </c>
      <c r="H33" s="20">
        <f t="shared" si="5"/>
        <v>0</v>
      </c>
      <c r="I33" s="20">
        <f t="shared" si="5"/>
        <v>0</v>
      </c>
      <c r="J33" s="20">
        <f t="shared" si="5"/>
        <v>0</v>
      </c>
      <c r="K33" s="21">
        <f t="shared" si="5"/>
        <v>0</v>
      </c>
    </row>
    <row r="34" spans="1:11" ht="15.75" customHeight="1">
      <c r="A34" s="396">
        <v>5009</v>
      </c>
      <c r="B34" s="385">
        <v>712100</v>
      </c>
      <c r="C34" s="394" t="s">
        <v>57</v>
      </c>
      <c r="D34" s="22"/>
      <c r="E34" s="23">
        <f t="shared" si="0"/>
        <v>0</v>
      </c>
      <c r="F34" s="22"/>
      <c r="G34" s="22"/>
      <c r="H34" s="22"/>
      <c r="I34" s="22"/>
      <c r="J34" s="22"/>
      <c r="K34" s="24"/>
    </row>
    <row r="35" spans="1:11" ht="15.75" customHeight="1">
      <c r="A35" s="380">
        <v>5010</v>
      </c>
      <c r="B35" s="15">
        <v>713000</v>
      </c>
      <c r="C35" s="393" t="s">
        <v>971</v>
      </c>
      <c r="D35" s="20">
        <f>SUM(D36:D41)</f>
        <v>0</v>
      </c>
      <c r="E35" s="20">
        <f t="shared" si="0"/>
        <v>0</v>
      </c>
      <c r="F35" s="20">
        <f t="shared" ref="F35:K35" si="6">SUM(F36:F41)</f>
        <v>0</v>
      </c>
      <c r="G35" s="20">
        <f t="shared" si="6"/>
        <v>0</v>
      </c>
      <c r="H35" s="20">
        <f t="shared" si="6"/>
        <v>0</v>
      </c>
      <c r="I35" s="20">
        <f t="shared" si="6"/>
        <v>0</v>
      </c>
      <c r="J35" s="20">
        <f t="shared" si="6"/>
        <v>0</v>
      </c>
      <c r="K35" s="21">
        <f t="shared" si="6"/>
        <v>0</v>
      </c>
    </row>
    <row r="36" spans="1:11" ht="15.75" customHeight="1">
      <c r="A36" s="396">
        <v>5011</v>
      </c>
      <c r="B36" s="385">
        <v>713100</v>
      </c>
      <c r="C36" s="394" t="s">
        <v>1065</v>
      </c>
      <c r="D36" s="22"/>
      <c r="E36" s="23">
        <f t="shared" si="0"/>
        <v>0</v>
      </c>
      <c r="F36" s="22"/>
      <c r="G36" s="22"/>
      <c r="H36" s="22"/>
      <c r="I36" s="22"/>
      <c r="J36" s="22"/>
      <c r="K36" s="24"/>
    </row>
    <row r="37" spans="1:11" ht="15.75" customHeight="1">
      <c r="A37" s="396">
        <v>5012</v>
      </c>
      <c r="B37" s="385">
        <v>713200</v>
      </c>
      <c r="C37" s="394" t="s">
        <v>1066</v>
      </c>
      <c r="D37" s="22"/>
      <c r="E37" s="23">
        <f t="shared" si="0"/>
        <v>0</v>
      </c>
      <c r="F37" s="22"/>
      <c r="G37" s="22"/>
      <c r="H37" s="22"/>
      <c r="I37" s="22"/>
      <c r="J37" s="22"/>
      <c r="K37" s="24"/>
    </row>
    <row r="38" spans="1:11" ht="15.75" customHeight="1">
      <c r="A38" s="396">
        <v>5013</v>
      </c>
      <c r="B38" s="385">
        <v>713300</v>
      </c>
      <c r="C38" s="394" t="s">
        <v>1067</v>
      </c>
      <c r="D38" s="22"/>
      <c r="E38" s="23">
        <f t="shared" si="0"/>
        <v>0</v>
      </c>
      <c r="F38" s="22"/>
      <c r="G38" s="22"/>
      <c r="H38" s="22"/>
      <c r="I38" s="22"/>
      <c r="J38" s="22"/>
      <c r="K38" s="24"/>
    </row>
    <row r="39" spans="1:11" ht="15.75" customHeight="1">
      <c r="A39" s="396">
        <v>5014</v>
      </c>
      <c r="B39" s="385">
        <v>713400</v>
      </c>
      <c r="C39" s="394" t="s">
        <v>1068</v>
      </c>
      <c r="D39" s="22"/>
      <c r="E39" s="23">
        <f t="shared" si="0"/>
        <v>0</v>
      </c>
      <c r="F39" s="22"/>
      <c r="G39" s="22"/>
      <c r="H39" s="22"/>
      <c r="I39" s="22"/>
      <c r="J39" s="22"/>
      <c r="K39" s="24"/>
    </row>
    <row r="40" spans="1:11" ht="15.75" customHeight="1">
      <c r="A40" s="396">
        <v>5015</v>
      </c>
      <c r="B40" s="385">
        <v>713500</v>
      </c>
      <c r="C40" s="394" t="s">
        <v>653</v>
      </c>
      <c r="D40" s="22"/>
      <c r="E40" s="23">
        <f t="shared" si="0"/>
        <v>0</v>
      </c>
      <c r="F40" s="22"/>
      <c r="G40" s="22"/>
      <c r="H40" s="22"/>
      <c r="I40" s="22"/>
      <c r="J40" s="22"/>
      <c r="K40" s="24"/>
    </row>
    <row r="41" spans="1:11" ht="15.75" customHeight="1">
      <c r="A41" s="396">
        <v>5016</v>
      </c>
      <c r="B41" s="385">
        <v>713600</v>
      </c>
      <c r="C41" s="394" t="s">
        <v>654</v>
      </c>
      <c r="D41" s="29"/>
      <c r="E41" s="23">
        <f t="shared" si="0"/>
        <v>0</v>
      </c>
      <c r="F41" s="29"/>
      <c r="G41" s="29"/>
      <c r="H41" s="29"/>
      <c r="I41" s="29"/>
      <c r="J41" s="29"/>
      <c r="K41" s="30"/>
    </row>
    <row r="42" spans="1:11" ht="15.75" customHeight="1">
      <c r="A42" s="380">
        <v>5017</v>
      </c>
      <c r="B42" s="15">
        <v>714000</v>
      </c>
      <c r="C42" s="393" t="s">
        <v>972</v>
      </c>
      <c r="D42" s="20">
        <f>SUM(D43:D47)</f>
        <v>0</v>
      </c>
      <c r="E42" s="20">
        <f t="shared" si="0"/>
        <v>0</v>
      </c>
      <c r="F42" s="20">
        <f t="shared" ref="F42:K42" si="7">SUM(F43:F47)</f>
        <v>0</v>
      </c>
      <c r="G42" s="20">
        <f t="shared" si="7"/>
        <v>0</v>
      </c>
      <c r="H42" s="20">
        <f t="shared" si="7"/>
        <v>0</v>
      </c>
      <c r="I42" s="20">
        <f t="shared" si="7"/>
        <v>0</v>
      </c>
      <c r="J42" s="20">
        <f t="shared" si="7"/>
        <v>0</v>
      </c>
      <c r="K42" s="21">
        <f t="shared" si="7"/>
        <v>0</v>
      </c>
    </row>
    <row r="43" spans="1:11" ht="15.75" customHeight="1">
      <c r="A43" s="396">
        <v>5018</v>
      </c>
      <c r="B43" s="385">
        <v>714100</v>
      </c>
      <c r="C43" s="394" t="s">
        <v>822</v>
      </c>
      <c r="D43" s="22"/>
      <c r="E43" s="23">
        <f t="shared" si="0"/>
        <v>0</v>
      </c>
      <c r="F43" s="22"/>
      <c r="G43" s="22"/>
      <c r="H43" s="22"/>
      <c r="I43" s="22"/>
      <c r="J43" s="22"/>
      <c r="K43" s="24"/>
    </row>
    <row r="44" spans="1:11" ht="15.75" customHeight="1">
      <c r="A44" s="396">
        <v>5019</v>
      </c>
      <c r="B44" s="385">
        <v>714300</v>
      </c>
      <c r="C44" s="394" t="s">
        <v>823</v>
      </c>
      <c r="D44" s="22"/>
      <c r="E44" s="23">
        <f t="shared" si="0"/>
        <v>0</v>
      </c>
      <c r="F44" s="22"/>
      <c r="G44" s="22"/>
      <c r="H44" s="22"/>
      <c r="I44" s="22"/>
      <c r="J44" s="22"/>
      <c r="K44" s="24"/>
    </row>
    <row r="45" spans="1:11" ht="15.75" customHeight="1">
      <c r="A45" s="396">
        <v>5020</v>
      </c>
      <c r="B45" s="385">
        <v>714400</v>
      </c>
      <c r="C45" s="394" t="s">
        <v>824</v>
      </c>
      <c r="D45" s="22"/>
      <c r="E45" s="23">
        <f t="shared" si="0"/>
        <v>0</v>
      </c>
      <c r="F45" s="22"/>
      <c r="G45" s="22"/>
      <c r="H45" s="22"/>
      <c r="I45" s="22"/>
      <c r="J45" s="22"/>
      <c r="K45" s="24"/>
    </row>
    <row r="46" spans="1:11" ht="24" customHeight="1">
      <c r="A46" s="396">
        <v>5021</v>
      </c>
      <c r="B46" s="385">
        <v>714500</v>
      </c>
      <c r="C46" s="394" t="s">
        <v>281</v>
      </c>
      <c r="D46" s="22"/>
      <c r="E46" s="23">
        <f t="shared" si="0"/>
        <v>0</v>
      </c>
      <c r="F46" s="22"/>
      <c r="G46" s="22"/>
      <c r="H46" s="22"/>
      <c r="I46" s="22"/>
      <c r="J46" s="22"/>
      <c r="K46" s="24"/>
    </row>
    <row r="47" spans="1:11" ht="15.75" customHeight="1">
      <c r="A47" s="396">
        <v>5022</v>
      </c>
      <c r="B47" s="385">
        <v>714600</v>
      </c>
      <c r="C47" s="394" t="s">
        <v>825</v>
      </c>
      <c r="D47" s="22"/>
      <c r="E47" s="23">
        <f t="shared" si="0"/>
        <v>0</v>
      </c>
      <c r="F47" s="22"/>
      <c r="G47" s="22"/>
      <c r="H47" s="22"/>
      <c r="I47" s="22"/>
      <c r="J47" s="22"/>
      <c r="K47" s="24"/>
    </row>
    <row r="48" spans="1:11" ht="25.5">
      <c r="A48" s="380">
        <v>5023</v>
      </c>
      <c r="B48" s="15">
        <v>715000</v>
      </c>
      <c r="C48" s="393" t="s">
        <v>671</v>
      </c>
      <c r="D48" s="20">
        <f>SUM(D49:D54)</f>
        <v>0</v>
      </c>
      <c r="E48" s="20">
        <f t="shared" si="0"/>
        <v>0</v>
      </c>
      <c r="F48" s="20">
        <f t="shared" ref="F48:K48" si="8">SUM(F49:F54)</f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1">
        <f t="shared" si="8"/>
        <v>0</v>
      </c>
    </row>
    <row r="49" spans="1:11" ht="15.75" customHeight="1">
      <c r="A49" s="396">
        <v>5024</v>
      </c>
      <c r="B49" s="385">
        <v>715100</v>
      </c>
      <c r="C49" s="394" t="s">
        <v>826</v>
      </c>
      <c r="D49" s="22"/>
      <c r="E49" s="23">
        <f t="shared" si="0"/>
        <v>0</v>
      </c>
      <c r="F49" s="22"/>
      <c r="G49" s="22"/>
      <c r="H49" s="22"/>
      <c r="I49" s="22"/>
      <c r="J49" s="22"/>
      <c r="K49" s="24"/>
    </row>
    <row r="50" spans="1:11" ht="15.75" customHeight="1">
      <c r="A50" s="396">
        <v>5025</v>
      </c>
      <c r="B50" s="385">
        <v>715200</v>
      </c>
      <c r="C50" s="394" t="s">
        <v>827</v>
      </c>
      <c r="D50" s="22"/>
      <c r="E50" s="23">
        <f t="shared" si="0"/>
        <v>0</v>
      </c>
      <c r="F50" s="22"/>
      <c r="G50" s="22"/>
      <c r="H50" s="22"/>
      <c r="I50" s="22"/>
      <c r="J50" s="22"/>
      <c r="K50" s="24"/>
    </row>
    <row r="51" spans="1:11" ht="15.75" customHeight="1">
      <c r="A51" s="396">
        <v>5026</v>
      </c>
      <c r="B51" s="385">
        <v>715300</v>
      </c>
      <c r="C51" s="394" t="s">
        <v>828</v>
      </c>
      <c r="D51" s="22"/>
      <c r="E51" s="23">
        <f t="shared" si="0"/>
        <v>0</v>
      </c>
      <c r="F51" s="22"/>
      <c r="G51" s="22"/>
      <c r="H51" s="22"/>
      <c r="I51" s="22"/>
      <c r="J51" s="22"/>
      <c r="K51" s="24"/>
    </row>
    <row r="52" spans="1:11" ht="25.5">
      <c r="A52" s="396">
        <v>5027</v>
      </c>
      <c r="B52" s="385">
        <v>715400</v>
      </c>
      <c r="C52" s="394" t="s">
        <v>829</v>
      </c>
      <c r="D52" s="22"/>
      <c r="E52" s="23">
        <f t="shared" si="0"/>
        <v>0</v>
      </c>
      <c r="F52" s="22"/>
      <c r="G52" s="22"/>
      <c r="H52" s="22"/>
      <c r="I52" s="22"/>
      <c r="J52" s="22"/>
      <c r="K52" s="24"/>
    </row>
    <row r="53" spans="1:11" ht="15.75" customHeight="1">
      <c r="A53" s="396">
        <v>5028</v>
      </c>
      <c r="B53" s="385">
        <v>715500</v>
      </c>
      <c r="C53" s="394" t="s">
        <v>830</v>
      </c>
      <c r="D53" s="22"/>
      <c r="E53" s="23">
        <f t="shared" si="0"/>
        <v>0</v>
      </c>
      <c r="F53" s="22"/>
      <c r="G53" s="22"/>
      <c r="H53" s="22"/>
      <c r="I53" s="22"/>
      <c r="J53" s="22"/>
      <c r="K53" s="24"/>
    </row>
    <row r="54" spans="1:11" ht="15.75" customHeight="1">
      <c r="A54" s="396">
        <v>5029</v>
      </c>
      <c r="B54" s="385">
        <v>715600</v>
      </c>
      <c r="C54" s="394" t="s">
        <v>831</v>
      </c>
      <c r="D54" s="22"/>
      <c r="E54" s="23">
        <f t="shared" si="0"/>
        <v>0</v>
      </c>
      <c r="F54" s="22"/>
      <c r="G54" s="22"/>
      <c r="H54" s="22"/>
      <c r="I54" s="22"/>
      <c r="J54" s="22"/>
      <c r="K54" s="24"/>
    </row>
    <row r="55" spans="1:11" ht="15.75" customHeight="1">
      <c r="A55" s="380">
        <v>5030</v>
      </c>
      <c r="B55" s="15">
        <v>716000</v>
      </c>
      <c r="C55" s="393" t="s">
        <v>293</v>
      </c>
      <c r="D55" s="20">
        <f>D56+D57</f>
        <v>0</v>
      </c>
      <c r="E55" s="20">
        <f t="shared" si="0"/>
        <v>0</v>
      </c>
      <c r="F55" s="20">
        <f t="shared" ref="F55:K55" si="9">F56+F57</f>
        <v>0</v>
      </c>
      <c r="G55" s="20">
        <f t="shared" si="9"/>
        <v>0</v>
      </c>
      <c r="H55" s="20">
        <f t="shared" si="9"/>
        <v>0</v>
      </c>
      <c r="I55" s="20">
        <f t="shared" si="9"/>
        <v>0</v>
      </c>
      <c r="J55" s="20">
        <f t="shared" si="9"/>
        <v>0</v>
      </c>
      <c r="K55" s="21">
        <f t="shared" si="9"/>
        <v>0</v>
      </c>
    </row>
    <row r="56" spans="1:11" ht="25.5">
      <c r="A56" s="396">
        <v>5031</v>
      </c>
      <c r="B56" s="385">
        <v>716100</v>
      </c>
      <c r="C56" s="394" t="s">
        <v>547</v>
      </c>
      <c r="D56" s="22"/>
      <c r="E56" s="23">
        <f t="shared" si="0"/>
        <v>0</v>
      </c>
      <c r="F56" s="22"/>
      <c r="G56" s="22"/>
      <c r="H56" s="22"/>
      <c r="I56" s="22"/>
      <c r="J56" s="22"/>
      <c r="K56" s="24"/>
    </row>
    <row r="57" spans="1:11" ht="25.5">
      <c r="A57" s="396">
        <v>5032</v>
      </c>
      <c r="B57" s="385">
        <v>716200</v>
      </c>
      <c r="C57" s="394" t="s">
        <v>548</v>
      </c>
      <c r="D57" s="22"/>
      <c r="E57" s="23">
        <f t="shared" si="0"/>
        <v>0</v>
      </c>
      <c r="F57" s="22"/>
      <c r="G57" s="22"/>
      <c r="H57" s="22"/>
      <c r="I57" s="22"/>
      <c r="J57" s="22"/>
      <c r="K57" s="24"/>
    </row>
    <row r="58" spans="1:11" ht="15.75" customHeight="1">
      <c r="A58" s="380">
        <v>5033</v>
      </c>
      <c r="B58" s="15">
        <v>717000</v>
      </c>
      <c r="C58" s="393" t="s">
        <v>1489</v>
      </c>
      <c r="D58" s="20">
        <f>SUM(D63:D68)</f>
        <v>0</v>
      </c>
      <c r="E58" s="20">
        <f t="shared" ref="E58:E99" si="10">SUM(F58:K58)</f>
        <v>0</v>
      </c>
      <c r="F58" s="20">
        <f t="shared" ref="F58:K58" si="11">SUM(F63:F68)</f>
        <v>0</v>
      </c>
      <c r="G58" s="20">
        <f t="shared" si="11"/>
        <v>0</v>
      </c>
      <c r="H58" s="20">
        <f t="shared" si="11"/>
        <v>0</v>
      </c>
      <c r="I58" s="20">
        <f t="shared" si="11"/>
        <v>0</v>
      </c>
      <c r="J58" s="20">
        <f t="shared" si="11"/>
        <v>0</v>
      </c>
      <c r="K58" s="21">
        <f t="shared" si="11"/>
        <v>0</v>
      </c>
    </row>
    <row r="59" spans="1:11">
      <c r="A59" s="528" t="s">
        <v>857</v>
      </c>
      <c r="B59" s="529" t="s">
        <v>858</v>
      </c>
      <c r="C59" s="530" t="s">
        <v>859</v>
      </c>
      <c r="D59" s="521" t="s">
        <v>1636</v>
      </c>
      <c r="E59" s="521" t="s">
        <v>667</v>
      </c>
      <c r="F59" s="521"/>
      <c r="G59" s="521"/>
      <c r="H59" s="521"/>
      <c r="I59" s="521"/>
      <c r="J59" s="521"/>
      <c r="K59" s="523"/>
    </row>
    <row r="60" spans="1:11">
      <c r="A60" s="528"/>
      <c r="B60" s="529"/>
      <c r="C60" s="530"/>
      <c r="D60" s="521"/>
      <c r="E60" s="524" t="s">
        <v>624</v>
      </c>
      <c r="F60" s="521" t="s">
        <v>1639</v>
      </c>
      <c r="G60" s="521"/>
      <c r="H60" s="521"/>
      <c r="I60" s="521"/>
      <c r="J60" s="521" t="s">
        <v>1638</v>
      </c>
      <c r="K60" s="523" t="s">
        <v>92</v>
      </c>
    </row>
    <row r="61" spans="1:11" ht="25.5">
      <c r="A61" s="528"/>
      <c r="B61" s="529"/>
      <c r="C61" s="530"/>
      <c r="D61" s="521"/>
      <c r="E61" s="524"/>
      <c r="F61" s="15" t="s">
        <v>668</v>
      </c>
      <c r="G61" s="15" t="s">
        <v>669</v>
      </c>
      <c r="H61" s="15" t="s">
        <v>1637</v>
      </c>
      <c r="I61" s="15" t="s">
        <v>91</v>
      </c>
      <c r="J61" s="521"/>
      <c r="K61" s="523"/>
    </row>
    <row r="62" spans="1:11">
      <c r="A62" s="26" t="s">
        <v>625</v>
      </c>
      <c r="B62" s="25" t="s">
        <v>626</v>
      </c>
      <c r="C62" s="25" t="s">
        <v>627</v>
      </c>
      <c r="D62" s="27" t="s">
        <v>628</v>
      </c>
      <c r="E62" s="27" t="s">
        <v>629</v>
      </c>
      <c r="F62" s="27" t="s">
        <v>630</v>
      </c>
      <c r="G62" s="27" t="s">
        <v>631</v>
      </c>
      <c r="H62" s="27" t="s">
        <v>632</v>
      </c>
      <c r="I62" s="27" t="s">
        <v>633</v>
      </c>
      <c r="J62" s="27" t="s">
        <v>634</v>
      </c>
      <c r="K62" s="28" t="s">
        <v>635</v>
      </c>
    </row>
    <row r="63" spans="1:11" ht="18.75" customHeight="1">
      <c r="A63" s="396">
        <v>5034</v>
      </c>
      <c r="B63" s="385">
        <v>717100</v>
      </c>
      <c r="C63" s="394" t="s">
        <v>561</v>
      </c>
      <c r="D63" s="22"/>
      <c r="E63" s="23">
        <f t="shared" si="10"/>
        <v>0</v>
      </c>
      <c r="F63" s="22"/>
      <c r="G63" s="22"/>
      <c r="H63" s="22"/>
      <c r="I63" s="22"/>
      <c r="J63" s="22"/>
      <c r="K63" s="24"/>
    </row>
    <row r="64" spans="1:11" ht="18.75" customHeight="1">
      <c r="A64" s="396">
        <v>5035</v>
      </c>
      <c r="B64" s="385">
        <v>717200</v>
      </c>
      <c r="C64" s="394" t="s">
        <v>562</v>
      </c>
      <c r="D64" s="22"/>
      <c r="E64" s="23">
        <f t="shared" si="10"/>
        <v>0</v>
      </c>
      <c r="F64" s="22"/>
      <c r="G64" s="22"/>
      <c r="H64" s="22"/>
      <c r="I64" s="22"/>
      <c r="J64" s="22"/>
      <c r="K64" s="24"/>
    </row>
    <row r="65" spans="1:11" ht="18.75" customHeight="1">
      <c r="A65" s="396">
        <v>5036</v>
      </c>
      <c r="B65" s="385">
        <v>717300</v>
      </c>
      <c r="C65" s="394" t="s">
        <v>159</v>
      </c>
      <c r="D65" s="22"/>
      <c r="E65" s="23">
        <f t="shared" si="10"/>
        <v>0</v>
      </c>
      <c r="F65" s="22"/>
      <c r="G65" s="22"/>
      <c r="H65" s="22"/>
      <c r="I65" s="22"/>
      <c r="J65" s="22"/>
      <c r="K65" s="24"/>
    </row>
    <row r="66" spans="1:11" ht="18.75" customHeight="1">
      <c r="A66" s="396">
        <v>5037</v>
      </c>
      <c r="B66" s="385">
        <v>717400</v>
      </c>
      <c r="C66" s="394" t="s">
        <v>160</v>
      </c>
      <c r="D66" s="22"/>
      <c r="E66" s="23">
        <f t="shared" si="10"/>
        <v>0</v>
      </c>
      <c r="F66" s="22"/>
      <c r="G66" s="22"/>
      <c r="H66" s="22"/>
      <c r="I66" s="22"/>
      <c r="J66" s="22"/>
      <c r="K66" s="24"/>
    </row>
    <row r="67" spans="1:11" ht="18.75" customHeight="1">
      <c r="A67" s="396">
        <v>5038</v>
      </c>
      <c r="B67" s="385">
        <v>717500</v>
      </c>
      <c r="C67" s="394" t="s">
        <v>161</v>
      </c>
      <c r="D67" s="22"/>
      <c r="E67" s="23">
        <f t="shared" si="10"/>
        <v>0</v>
      </c>
      <c r="F67" s="22"/>
      <c r="G67" s="22"/>
      <c r="H67" s="22"/>
      <c r="I67" s="22"/>
      <c r="J67" s="22"/>
      <c r="K67" s="24"/>
    </row>
    <row r="68" spans="1:11" ht="18.75" customHeight="1">
      <c r="A68" s="396">
        <v>5039</v>
      </c>
      <c r="B68" s="385">
        <v>717600</v>
      </c>
      <c r="C68" s="394" t="s">
        <v>162</v>
      </c>
      <c r="D68" s="22"/>
      <c r="E68" s="23">
        <f t="shared" si="10"/>
        <v>0</v>
      </c>
      <c r="F68" s="22"/>
      <c r="G68" s="22"/>
      <c r="H68" s="22"/>
      <c r="I68" s="22"/>
      <c r="J68" s="22"/>
      <c r="K68" s="24"/>
    </row>
    <row r="69" spans="1:11" ht="38.25">
      <c r="A69" s="380">
        <v>5040</v>
      </c>
      <c r="B69" s="15">
        <v>719000</v>
      </c>
      <c r="C69" s="393" t="s">
        <v>163</v>
      </c>
      <c r="D69" s="20">
        <f>SUM(D70:D75)</f>
        <v>0</v>
      </c>
      <c r="E69" s="20">
        <f t="shared" si="10"/>
        <v>0</v>
      </c>
      <c r="F69" s="20">
        <f t="shared" ref="F69:K69" si="12">SUM(F70:F75)</f>
        <v>0</v>
      </c>
      <c r="G69" s="20">
        <f t="shared" si="12"/>
        <v>0</v>
      </c>
      <c r="H69" s="20">
        <f t="shared" si="12"/>
        <v>0</v>
      </c>
      <c r="I69" s="20">
        <f t="shared" si="12"/>
        <v>0</v>
      </c>
      <c r="J69" s="20">
        <f t="shared" si="12"/>
        <v>0</v>
      </c>
      <c r="K69" s="21">
        <f t="shared" si="12"/>
        <v>0</v>
      </c>
    </row>
    <row r="70" spans="1:11" ht="25.5">
      <c r="A70" s="396">
        <v>5041</v>
      </c>
      <c r="B70" s="385">
        <v>719100</v>
      </c>
      <c r="C70" s="394" t="s">
        <v>240</v>
      </c>
      <c r="D70" s="22"/>
      <c r="E70" s="23">
        <f t="shared" si="10"/>
        <v>0</v>
      </c>
      <c r="F70" s="22"/>
      <c r="G70" s="22"/>
      <c r="H70" s="22"/>
      <c r="I70" s="22"/>
      <c r="J70" s="22"/>
      <c r="K70" s="24"/>
    </row>
    <row r="71" spans="1:11" ht="25.5">
      <c r="A71" s="396">
        <v>5042</v>
      </c>
      <c r="B71" s="385">
        <v>719200</v>
      </c>
      <c r="C71" s="394" t="s">
        <v>241</v>
      </c>
      <c r="D71" s="22"/>
      <c r="E71" s="23">
        <f t="shared" si="10"/>
        <v>0</v>
      </c>
      <c r="F71" s="22"/>
      <c r="G71" s="22"/>
      <c r="H71" s="22"/>
      <c r="I71" s="22"/>
      <c r="J71" s="22"/>
      <c r="K71" s="24"/>
    </row>
    <row r="72" spans="1:11" ht="25.5">
      <c r="A72" s="396">
        <v>5043</v>
      </c>
      <c r="B72" s="385">
        <v>719300</v>
      </c>
      <c r="C72" s="394" t="s">
        <v>832</v>
      </c>
      <c r="D72" s="22"/>
      <c r="E72" s="23">
        <f t="shared" si="10"/>
        <v>0</v>
      </c>
      <c r="F72" s="22"/>
      <c r="G72" s="22"/>
      <c r="H72" s="22"/>
      <c r="I72" s="22"/>
      <c r="J72" s="22"/>
      <c r="K72" s="24"/>
    </row>
    <row r="73" spans="1:11" ht="18.75" customHeight="1">
      <c r="A73" s="396">
        <v>5044</v>
      </c>
      <c r="B73" s="385">
        <v>719400</v>
      </c>
      <c r="C73" s="394" t="s">
        <v>833</v>
      </c>
      <c r="D73" s="22"/>
      <c r="E73" s="23">
        <f t="shared" si="10"/>
        <v>0</v>
      </c>
      <c r="F73" s="22"/>
      <c r="G73" s="22"/>
      <c r="H73" s="22"/>
      <c r="I73" s="22"/>
      <c r="J73" s="22"/>
      <c r="K73" s="24"/>
    </row>
    <row r="74" spans="1:11" ht="25.5">
      <c r="A74" s="396">
        <v>5045</v>
      </c>
      <c r="B74" s="385">
        <v>719500</v>
      </c>
      <c r="C74" s="394" t="s">
        <v>834</v>
      </c>
      <c r="D74" s="22"/>
      <c r="E74" s="23">
        <f t="shared" si="10"/>
        <v>0</v>
      </c>
      <c r="F74" s="22"/>
      <c r="G74" s="22"/>
      <c r="H74" s="22"/>
      <c r="I74" s="22"/>
      <c r="J74" s="22"/>
      <c r="K74" s="24"/>
    </row>
    <row r="75" spans="1:11" ht="25.5">
      <c r="A75" s="396">
        <v>5046</v>
      </c>
      <c r="B75" s="385">
        <v>719600</v>
      </c>
      <c r="C75" s="394" t="s">
        <v>291</v>
      </c>
      <c r="D75" s="22"/>
      <c r="E75" s="23">
        <f t="shared" si="10"/>
        <v>0</v>
      </c>
      <c r="F75" s="22"/>
      <c r="G75" s="22"/>
      <c r="H75" s="22"/>
      <c r="I75" s="22"/>
      <c r="J75" s="22"/>
      <c r="K75" s="24"/>
    </row>
    <row r="76" spans="1:11" ht="18.75" customHeight="1">
      <c r="A76" s="380">
        <v>5047</v>
      </c>
      <c r="B76" s="15">
        <v>720000</v>
      </c>
      <c r="C76" s="393" t="s">
        <v>164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380">
        <v>5048</v>
      </c>
      <c r="B77" s="15">
        <v>721000</v>
      </c>
      <c r="C77" s="393" t="s">
        <v>165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396">
        <v>5049</v>
      </c>
      <c r="B78" s="385">
        <v>721100</v>
      </c>
      <c r="C78" s="394" t="s">
        <v>292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396">
        <v>5050</v>
      </c>
      <c r="B79" s="385">
        <v>721200</v>
      </c>
      <c r="C79" s="394" t="s">
        <v>1032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396">
        <v>5051</v>
      </c>
      <c r="B80" s="385">
        <v>721300</v>
      </c>
      <c r="C80" s="394" t="s">
        <v>1095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396">
        <v>5052</v>
      </c>
      <c r="B81" s="385">
        <v>721400</v>
      </c>
      <c r="C81" s="394" t="s">
        <v>1096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380">
        <v>5053</v>
      </c>
      <c r="B82" s="15">
        <v>722000</v>
      </c>
      <c r="C82" s="393" t="s">
        <v>166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396">
        <v>5054</v>
      </c>
      <c r="B83" s="385">
        <v>722100</v>
      </c>
      <c r="C83" s="394" t="s">
        <v>1103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396">
        <v>5055</v>
      </c>
      <c r="B84" s="385">
        <v>722200</v>
      </c>
      <c r="C84" s="394" t="s">
        <v>167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396">
        <v>5056</v>
      </c>
      <c r="B85" s="385">
        <v>722300</v>
      </c>
      <c r="C85" s="394" t="s">
        <v>2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528" t="s">
        <v>857</v>
      </c>
      <c r="B86" s="529" t="s">
        <v>858</v>
      </c>
      <c r="C86" s="530" t="s">
        <v>859</v>
      </c>
      <c r="D86" s="521" t="s">
        <v>1636</v>
      </c>
      <c r="E86" s="521" t="s">
        <v>667</v>
      </c>
      <c r="F86" s="521"/>
      <c r="G86" s="521"/>
      <c r="H86" s="521"/>
      <c r="I86" s="521"/>
      <c r="J86" s="521"/>
      <c r="K86" s="523"/>
    </row>
    <row r="87" spans="1:11">
      <c r="A87" s="528"/>
      <c r="B87" s="529"/>
      <c r="C87" s="530"/>
      <c r="D87" s="521"/>
      <c r="E87" s="524" t="s">
        <v>624</v>
      </c>
      <c r="F87" s="521" t="s">
        <v>1639</v>
      </c>
      <c r="G87" s="521"/>
      <c r="H87" s="521"/>
      <c r="I87" s="521"/>
      <c r="J87" s="521" t="s">
        <v>1638</v>
      </c>
      <c r="K87" s="523" t="s">
        <v>92</v>
      </c>
    </row>
    <row r="88" spans="1:11" ht="25.5">
      <c r="A88" s="528"/>
      <c r="B88" s="529"/>
      <c r="C88" s="530"/>
      <c r="D88" s="521"/>
      <c r="E88" s="524"/>
      <c r="F88" s="15" t="s">
        <v>668</v>
      </c>
      <c r="G88" s="15" t="s">
        <v>669</v>
      </c>
      <c r="H88" s="15" t="s">
        <v>1637</v>
      </c>
      <c r="I88" s="15" t="s">
        <v>91</v>
      </c>
      <c r="J88" s="521"/>
      <c r="K88" s="523"/>
    </row>
    <row r="89" spans="1:11">
      <c r="A89" s="26" t="s">
        <v>625</v>
      </c>
      <c r="B89" s="25" t="s">
        <v>626</v>
      </c>
      <c r="C89" s="25" t="s">
        <v>627</v>
      </c>
      <c r="D89" s="27" t="s">
        <v>628</v>
      </c>
      <c r="E89" s="27" t="s">
        <v>629</v>
      </c>
      <c r="F89" s="27" t="s">
        <v>630</v>
      </c>
      <c r="G89" s="27" t="s">
        <v>631</v>
      </c>
      <c r="H89" s="27" t="s">
        <v>632</v>
      </c>
      <c r="I89" s="27" t="s">
        <v>633</v>
      </c>
      <c r="J89" s="27" t="s">
        <v>634</v>
      </c>
      <c r="K89" s="28" t="s">
        <v>635</v>
      </c>
    </row>
    <row r="90" spans="1:11" ht="25.5">
      <c r="A90" s="380">
        <v>5057</v>
      </c>
      <c r="B90" s="15">
        <v>730000</v>
      </c>
      <c r="C90" s="393" t="s">
        <v>1490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380">
        <v>5058</v>
      </c>
      <c r="B91" s="15">
        <v>731000</v>
      </c>
      <c r="C91" s="393" t="s">
        <v>168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396">
        <v>5059</v>
      </c>
      <c r="B92" s="385">
        <v>731100</v>
      </c>
      <c r="C92" s="394" t="s">
        <v>3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396">
        <v>5060</v>
      </c>
      <c r="B93" s="385">
        <v>731200</v>
      </c>
      <c r="C93" s="394" t="s">
        <v>4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380">
        <v>5061</v>
      </c>
      <c r="B94" s="15">
        <v>732000</v>
      </c>
      <c r="C94" s="393" t="s">
        <v>1491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396">
        <v>5062</v>
      </c>
      <c r="B95" s="385">
        <v>732100</v>
      </c>
      <c r="C95" s="394" t="s">
        <v>5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396">
        <v>5063</v>
      </c>
      <c r="B96" s="385">
        <v>732200</v>
      </c>
      <c r="C96" s="394" t="s">
        <v>637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396">
        <v>5064</v>
      </c>
      <c r="B97" s="385">
        <v>732300</v>
      </c>
      <c r="C97" s="394" t="s">
        <v>1220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396">
        <v>5065</v>
      </c>
      <c r="B98" s="385">
        <v>732400</v>
      </c>
      <c r="C98" s="394" t="s">
        <v>1221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380">
        <v>5066</v>
      </c>
      <c r="B99" s="15">
        <v>733000</v>
      </c>
      <c r="C99" s="393" t="s">
        <v>1492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396">
        <v>5067</v>
      </c>
      <c r="B100" s="385">
        <v>733100</v>
      </c>
      <c r="C100" s="394" t="s">
        <v>638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396">
        <v>5068</v>
      </c>
      <c r="B101" s="385">
        <v>733200</v>
      </c>
      <c r="C101" s="394" t="s">
        <v>639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380">
        <v>5069</v>
      </c>
      <c r="B102" s="15">
        <v>740000</v>
      </c>
      <c r="C102" s="393" t="s">
        <v>1493</v>
      </c>
      <c r="D102" s="20">
        <f>D103+D110+D115+D126+D129</f>
        <v>58941</v>
      </c>
      <c r="E102" s="20">
        <f t="shared" si="20"/>
        <v>48131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26</v>
      </c>
      <c r="K102" s="21">
        <f t="shared" si="21"/>
        <v>48105</v>
      </c>
    </row>
    <row r="103" spans="1:11" ht="17.25" customHeight="1">
      <c r="A103" s="380">
        <v>5070</v>
      </c>
      <c r="B103" s="15">
        <v>741000</v>
      </c>
      <c r="C103" s="393" t="s">
        <v>1494</v>
      </c>
      <c r="D103" s="20">
        <f>SUM(D104:D109)</f>
        <v>45</v>
      </c>
      <c r="E103" s="20">
        <f t="shared" si="20"/>
        <v>12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12</v>
      </c>
    </row>
    <row r="104" spans="1:11" ht="17.25" customHeight="1">
      <c r="A104" s="396">
        <v>5071</v>
      </c>
      <c r="B104" s="385">
        <v>741100</v>
      </c>
      <c r="C104" s="394" t="s">
        <v>640</v>
      </c>
      <c r="D104" s="22">
        <v>25</v>
      </c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396">
        <v>5072</v>
      </c>
      <c r="B105" s="385">
        <v>741200</v>
      </c>
      <c r="C105" s="394" t="s">
        <v>641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396">
        <v>5073</v>
      </c>
      <c r="B106" s="385">
        <v>741300</v>
      </c>
      <c r="C106" s="394" t="s">
        <v>642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396">
        <v>5074</v>
      </c>
      <c r="B107" s="385">
        <v>741400</v>
      </c>
      <c r="C107" s="394" t="s">
        <v>643</v>
      </c>
      <c r="D107" s="29">
        <v>20</v>
      </c>
      <c r="E107" s="23">
        <f t="shared" si="20"/>
        <v>12</v>
      </c>
      <c r="F107" s="233"/>
      <c r="G107" s="233"/>
      <c r="H107" s="233"/>
      <c r="I107" s="233"/>
      <c r="J107" s="233"/>
      <c r="K107" s="234">
        <v>12</v>
      </c>
    </row>
    <row r="108" spans="1:11" ht="17.25" customHeight="1">
      <c r="A108" s="396">
        <v>5075</v>
      </c>
      <c r="B108" s="385">
        <v>741500</v>
      </c>
      <c r="C108" s="394" t="s">
        <v>644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396">
        <v>5076</v>
      </c>
      <c r="B109" s="385">
        <v>741600</v>
      </c>
      <c r="C109" s="394" t="s">
        <v>169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380">
        <v>5077</v>
      </c>
      <c r="B110" s="15">
        <v>742000</v>
      </c>
      <c r="C110" s="393" t="s">
        <v>1495</v>
      </c>
      <c r="D110" s="20">
        <f>SUM(D111:D114)</f>
        <v>55986</v>
      </c>
      <c r="E110" s="20">
        <f t="shared" si="20"/>
        <v>47811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47811</v>
      </c>
    </row>
    <row r="111" spans="1:11" ht="25.5">
      <c r="A111" s="396">
        <v>5078</v>
      </c>
      <c r="B111" s="385">
        <v>742100</v>
      </c>
      <c r="C111" s="394" t="s">
        <v>645</v>
      </c>
      <c r="D111" s="22">
        <v>55986</v>
      </c>
      <c r="E111" s="23">
        <f t="shared" si="20"/>
        <v>47811</v>
      </c>
      <c r="F111" s="22"/>
      <c r="G111" s="22"/>
      <c r="H111" s="22"/>
      <c r="I111" s="22"/>
      <c r="J111" s="22"/>
      <c r="K111" s="24">
        <v>47811</v>
      </c>
    </row>
    <row r="112" spans="1:11" ht="17.25" customHeight="1">
      <c r="A112" s="396">
        <v>5079</v>
      </c>
      <c r="B112" s="385">
        <v>742200</v>
      </c>
      <c r="C112" s="394" t="s">
        <v>170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396">
        <v>5080</v>
      </c>
      <c r="B113" s="385">
        <v>742300</v>
      </c>
      <c r="C113" s="394" t="s">
        <v>545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396">
        <v>5081</v>
      </c>
      <c r="B114" s="385">
        <v>742400</v>
      </c>
      <c r="C114" s="394" t="s">
        <v>546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380">
        <v>5082</v>
      </c>
      <c r="B115" s="15">
        <v>743000</v>
      </c>
      <c r="C115" s="393" t="s">
        <v>1496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528" t="s">
        <v>857</v>
      </c>
      <c r="B116" s="529" t="s">
        <v>858</v>
      </c>
      <c r="C116" s="530" t="s">
        <v>859</v>
      </c>
      <c r="D116" s="521" t="s">
        <v>1636</v>
      </c>
      <c r="E116" s="521" t="s">
        <v>667</v>
      </c>
      <c r="F116" s="521"/>
      <c r="G116" s="521"/>
      <c r="H116" s="521"/>
      <c r="I116" s="521"/>
      <c r="J116" s="521"/>
      <c r="K116" s="523"/>
    </row>
    <row r="117" spans="1:11">
      <c r="A117" s="528"/>
      <c r="B117" s="529"/>
      <c r="C117" s="530"/>
      <c r="D117" s="521"/>
      <c r="E117" s="524" t="s">
        <v>624</v>
      </c>
      <c r="F117" s="521" t="s">
        <v>1639</v>
      </c>
      <c r="G117" s="521"/>
      <c r="H117" s="521"/>
      <c r="I117" s="521"/>
      <c r="J117" s="521" t="s">
        <v>1638</v>
      </c>
      <c r="K117" s="523" t="s">
        <v>92</v>
      </c>
    </row>
    <row r="118" spans="1:11" ht="25.5">
      <c r="A118" s="528"/>
      <c r="B118" s="529"/>
      <c r="C118" s="530"/>
      <c r="D118" s="521"/>
      <c r="E118" s="524"/>
      <c r="F118" s="15" t="s">
        <v>668</v>
      </c>
      <c r="G118" s="15" t="s">
        <v>669</v>
      </c>
      <c r="H118" s="15" t="s">
        <v>1637</v>
      </c>
      <c r="I118" s="15" t="s">
        <v>91</v>
      </c>
      <c r="J118" s="521"/>
      <c r="K118" s="523"/>
    </row>
    <row r="119" spans="1:11">
      <c r="A119" s="26" t="s">
        <v>625</v>
      </c>
      <c r="B119" s="25" t="s">
        <v>626</v>
      </c>
      <c r="C119" s="25" t="s">
        <v>627</v>
      </c>
      <c r="D119" s="27" t="s">
        <v>628</v>
      </c>
      <c r="E119" s="27" t="s">
        <v>629</v>
      </c>
      <c r="F119" s="27" t="s">
        <v>630</v>
      </c>
      <c r="G119" s="27" t="s">
        <v>631</v>
      </c>
      <c r="H119" s="27" t="s">
        <v>632</v>
      </c>
      <c r="I119" s="27" t="s">
        <v>633</v>
      </c>
      <c r="J119" s="27" t="s">
        <v>634</v>
      </c>
      <c r="K119" s="28" t="s">
        <v>635</v>
      </c>
    </row>
    <row r="120" spans="1:11" ht="18.75" customHeight="1">
      <c r="A120" s="396">
        <v>5083</v>
      </c>
      <c r="B120" s="385">
        <v>743100</v>
      </c>
      <c r="C120" s="394" t="s">
        <v>1497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396">
        <v>5084</v>
      </c>
      <c r="B121" s="385">
        <v>743200</v>
      </c>
      <c r="C121" s="394" t="s">
        <v>660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396">
        <v>5085</v>
      </c>
      <c r="B122" s="385">
        <v>743300</v>
      </c>
      <c r="C122" s="394" t="s">
        <v>661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396">
        <v>5086</v>
      </c>
      <c r="B123" s="385">
        <v>743400</v>
      </c>
      <c r="C123" s="394" t="s">
        <v>662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396">
        <v>5087</v>
      </c>
      <c r="B124" s="385">
        <v>743500</v>
      </c>
      <c r="C124" s="394" t="s">
        <v>663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396">
        <v>5088</v>
      </c>
      <c r="B125" s="385">
        <v>743900</v>
      </c>
      <c r="C125" s="394" t="s">
        <v>664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380">
        <v>5089</v>
      </c>
      <c r="B126" s="15">
        <v>744000</v>
      </c>
      <c r="C126" s="393" t="s">
        <v>1498</v>
      </c>
      <c r="D126" s="20">
        <f>D127+D128</f>
        <v>2220</v>
      </c>
      <c r="E126" s="20">
        <f t="shared" si="20"/>
        <v>26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26</v>
      </c>
      <c r="K126" s="21">
        <f t="shared" si="25"/>
        <v>0</v>
      </c>
    </row>
    <row r="127" spans="1:11" ht="27" customHeight="1">
      <c r="A127" s="396">
        <v>5090</v>
      </c>
      <c r="B127" s="385">
        <v>744100</v>
      </c>
      <c r="C127" s="394" t="s">
        <v>6</v>
      </c>
      <c r="D127" s="22">
        <v>2220</v>
      </c>
      <c r="E127" s="23">
        <f t="shared" si="20"/>
        <v>26</v>
      </c>
      <c r="F127" s="22"/>
      <c r="G127" s="22"/>
      <c r="H127" s="22"/>
      <c r="I127" s="22"/>
      <c r="J127" s="22">
        <v>26</v>
      </c>
      <c r="K127" s="24"/>
    </row>
    <row r="128" spans="1:11" ht="25.5">
      <c r="A128" s="396">
        <v>5091</v>
      </c>
      <c r="B128" s="385">
        <v>744200</v>
      </c>
      <c r="C128" s="394" t="s">
        <v>7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380">
        <v>5092</v>
      </c>
      <c r="B129" s="15">
        <v>745000</v>
      </c>
      <c r="C129" s="393" t="s">
        <v>1499</v>
      </c>
      <c r="D129" s="20">
        <f>D130</f>
        <v>690</v>
      </c>
      <c r="E129" s="20">
        <f t="shared" si="20"/>
        <v>282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282</v>
      </c>
    </row>
    <row r="130" spans="1:11" ht="18.75" customHeight="1">
      <c r="A130" s="396">
        <v>5093</v>
      </c>
      <c r="B130" s="385">
        <v>745100</v>
      </c>
      <c r="C130" s="394" t="s">
        <v>8</v>
      </c>
      <c r="D130" s="22">
        <v>690</v>
      </c>
      <c r="E130" s="23">
        <f t="shared" si="20"/>
        <v>282</v>
      </c>
      <c r="F130" s="22"/>
      <c r="G130" s="22"/>
      <c r="H130" s="22"/>
      <c r="I130" s="22"/>
      <c r="J130" s="22"/>
      <c r="K130" s="24">
        <v>282</v>
      </c>
    </row>
    <row r="131" spans="1:11" ht="25.5">
      <c r="A131" s="380">
        <v>5094</v>
      </c>
      <c r="B131" s="15">
        <v>770000</v>
      </c>
      <c r="C131" s="393" t="s">
        <v>1500</v>
      </c>
      <c r="D131" s="20">
        <f>D132+D134</f>
        <v>400</v>
      </c>
      <c r="E131" s="20">
        <f t="shared" si="20"/>
        <v>231</v>
      </c>
      <c r="F131" s="20">
        <f t="shared" ref="F131:K131" si="27">F132+F134</f>
        <v>171</v>
      </c>
      <c r="G131" s="20">
        <f t="shared" si="27"/>
        <v>0</v>
      </c>
      <c r="H131" s="20">
        <f t="shared" si="27"/>
        <v>60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380">
        <v>5095</v>
      </c>
      <c r="B132" s="15">
        <v>771000</v>
      </c>
      <c r="C132" s="393" t="s">
        <v>1501</v>
      </c>
      <c r="D132" s="20">
        <f>D133</f>
        <v>200</v>
      </c>
      <c r="E132" s="20">
        <f t="shared" si="20"/>
        <v>171</v>
      </c>
      <c r="F132" s="20">
        <f t="shared" ref="F132:K132" si="28">F133</f>
        <v>171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396">
        <v>5096</v>
      </c>
      <c r="B133" s="385">
        <v>771100</v>
      </c>
      <c r="C133" s="394" t="s">
        <v>1059</v>
      </c>
      <c r="D133" s="22">
        <v>200</v>
      </c>
      <c r="E133" s="23">
        <f t="shared" si="20"/>
        <v>171</v>
      </c>
      <c r="F133" s="22">
        <v>171</v>
      </c>
      <c r="G133" s="22"/>
      <c r="H133" s="22"/>
      <c r="I133" s="22"/>
      <c r="J133" s="22"/>
      <c r="K133" s="24"/>
    </row>
    <row r="134" spans="1:11" ht="25.5">
      <c r="A134" s="380">
        <v>5097</v>
      </c>
      <c r="B134" s="15">
        <v>772000</v>
      </c>
      <c r="C134" s="393" t="s">
        <v>1502</v>
      </c>
      <c r="D134" s="20">
        <f>D135</f>
        <v>200</v>
      </c>
      <c r="E134" s="20">
        <f t="shared" si="20"/>
        <v>60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60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396">
        <v>5098</v>
      </c>
      <c r="B135" s="385">
        <v>772100</v>
      </c>
      <c r="C135" s="394" t="s">
        <v>1060</v>
      </c>
      <c r="D135" s="22">
        <v>200</v>
      </c>
      <c r="E135" s="23">
        <f t="shared" si="20"/>
        <v>60</v>
      </c>
      <c r="F135" s="22"/>
      <c r="G135" s="22"/>
      <c r="H135" s="22">
        <v>60</v>
      </c>
      <c r="I135" s="22"/>
      <c r="J135" s="22"/>
      <c r="K135" s="24"/>
    </row>
    <row r="136" spans="1:11" ht="25.5">
      <c r="A136" s="380">
        <v>5099</v>
      </c>
      <c r="B136" s="15">
        <v>780000</v>
      </c>
      <c r="C136" s="393" t="s">
        <v>1503</v>
      </c>
      <c r="D136" s="20">
        <f>D137</f>
        <v>37200</v>
      </c>
      <c r="E136" s="20">
        <f t="shared" ref="E136:E175" si="30">SUM(F136:K136)</f>
        <v>36187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36187</v>
      </c>
      <c r="J136" s="20">
        <f t="shared" si="31"/>
        <v>0</v>
      </c>
      <c r="K136" s="21">
        <f t="shared" si="31"/>
        <v>0</v>
      </c>
    </row>
    <row r="137" spans="1:11" ht="25.5">
      <c r="A137" s="380">
        <v>5100</v>
      </c>
      <c r="B137" s="15">
        <v>781000</v>
      </c>
      <c r="C137" s="393" t="s">
        <v>1504</v>
      </c>
      <c r="D137" s="20">
        <f>D138+D139</f>
        <v>37200</v>
      </c>
      <c r="E137" s="20">
        <f t="shared" si="30"/>
        <v>36187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36187</v>
      </c>
      <c r="J137" s="20">
        <f t="shared" si="32"/>
        <v>0</v>
      </c>
      <c r="K137" s="21">
        <f t="shared" si="32"/>
        <v>0</v>
      </c>
    </row>
    <row r="138" spans="1:11" ht="18.75" customHeight="1">
      <c r="A138" s="396">
        <v>5101</v>
      </c>
      <c r="B138" s="385">
        <v>781100</v>
      </c>
      <c r="C138" s="394" t="s">
        <v>666</v>
      </c>
      <c r="D138" s="22">
        <v>37200</v>
      </c>
      <c r="E138" s="23">
        <f t="shared" si="30"/>
        <v>36187</v>
      </c>
      <c r="F138" s="22"/>
      <c r="G138" s="22"/>
      <c r="H138" s="22"/>
      <c r="I138" s="22">
        <v>36187</v>
      </c>
      <c r="J138" s="22"/>
      <c r="K138" s="24"/>
    </row>
    <row r="139" spans="1:11" ht="25.5">
      <c r="A139" s="396">
        <v>5102</v>
      </c>
      <c r="B139" s="385">
        <v>781300</v>
      </c>
      <c r="C139" s="394" t="s">
        <v>809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380">
        <v>5103</v>
      </c>
      <c r="B140" s="15">
        <v>790000</v>
      </c>
      <c r="C140" s="393" t="s">
        <v>1505</v>
      </c>
      <c r="D140" s="20">
        <f>D141</f>
        <v>21150</v>
      </c>
      <c r="E140" s="20">
        <f t="shared" si="30"/>
        <v>17549</v>
      </c>
      <c r="F140" s="20">
        <f t="shared" ref="F140:K140" si="33">F141</f>
        <v>16625</v>
      </c>
      <c r="G140" s="20">
        <f t="shared" si="33"/>
        <v>924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380">
        <v>5104</v>
      </c>
      <c r="B141" s="15">
        <v>791000</v>
      </c>
      <c r="C141" s="393" t="s">
        <v>1506</v>
      </c>
      <c r="D141" s="20">
        <f>D146</f>
        <v>21150</v>
      </c>
      <c r="E141" s="20">
        <f t="shared" si="30"/>
        <v>17549</v>
      </c>
      <c r="F141" s="20">
        <f t="shared" ref="F141:K141" si="34">F146</f>
        <v>16625</v>
      </c>
      <c r="G141" s="20">
        <f t="shared" si="34"/>
        <v>924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528" t="s">
        <v>857</v>
      </c>
      <c r="B142" s="529" t="s">
        <v>858</v>
      </c>
      <c r="C142" s="530" t="s">
        <v>859</v>
      </c>
      <c r="D142" s="521" t="s">
        <v>1636</v>
      </c>
      <c r="E142" s="521" t="s">
        <v>667</v>
      </c>
      <c r="F142" s="521"/>
      <c r="G142" s="521"/>
      <c r="H142" s="521"/>
      <c r="I142" s="521"/>
      <c r="J142" s="521"/>
      <c r="K142" s="523"/>
    </row>
    <row r="143" spans="1:11">
      <c r="A143" s="528"/>
      <c r="B143" s="529"/>
      <c r="C143" s="530"/>
      <c r="D143" s="521"/>
      <c r="E143" s="524" t="s">
        <v>624</v>
      </c>
      <c r="F143" s="521" t="s">
        <v>1639</v>
      </c>
      <c r="G143" s="521"/>
      <c r="H143" s="521"/>
      <c r="I143" s="521"/>
      <c r="J143" s="521" t="s">
        <v>1638</v>
      </c>
      <c r="K143" s="523" t="s">
        <v>92</v>
      </c>
    </row>
    <row r="144" spans="1:11" ht="25.5">
      <c r="A144" s="528"/>
      <c r="B144" s="529"/>
      <c r="C144" s="530"/>
      <c r="D144" s="521"/>
      <c r="E144" s="524"/>
      <c r="F144" s="15" t="s">
        <v>668</v>
      </c>
      <c r="G144" s="15" t="s">
        <v>669</v>
      </c>
      <c r="H144" s="15" t="s">
        <v>1637</v>
      </c>
      <c r="I144" s="15" t="s">
        <v>91</v>
      </c>
      <c r="J144" s="521"/>
      <c r="K144" s="523"/>
    </row>
    <row r="145" spans="1:11">
      <c r="A145" s="26" t="s">
        <v>625</v>
      </c>
      <c r="B145" s="25" t="s">
        <v>626</v>
      </c>
      <c r="C145" s="25" t="s">
        <v>627</v>
      </c>
      <c r="D145" s="27" t="s">
        <v>628</v>
      </c>
      <c r="E145" s="27" t="s">
        <v>629</v>
      </c>
      <c r="F145" s="27" t="s">
        <v>630</v>
      </c>
      <c r="G145" s="27" t="s">
        <v>631</v>
      </c>
      <c r="H145" s="27" t="s">
        <v>632</v>
      </c>
      <c r="I145" s="27" t="s">
        <v>633</v>
      </c>
      <c r="J145" s="27" t="s">
        <v>634</v>
      </c>
      <c r="K145" s="28" t="s">
        <v>635</v>
      </c>
    </row>
    <row r="146" spans="1:11" ht="18.75" customHeight="1">
      <c r="A146" s="396">
        <v>5105</v>
      </c>
      <c r="B146" s="385">
        <v>791100</v>
      </c>
      <c r="C146" s="394" t="s">
        <v>1058</v>
      </c>
      <c r="D146" s="22">
        <v>21150</v>
      </c>
      <c r="E146" s="23">
        <f t="shared" si="30"/>
        <v>17549</v>
      </c>
      <c r="F146" s="22">
        <v>16625</v>
      </c>
      <c r="G146" s="22">
        <v>924</v>
      </c>
      <c r="H146" s="22"/>
      <c r="I146" s="22"/>
      <c r="J146" s="22"/>
      <c r="K146" s="24"/>
    </row>
    <row r="147" spans="1:11" ht="25.5">
      <c r="A147" s="380">
        <v>5106</v>
      </c>
      <c r="B147" s="15">
        <v>800000</v>
      </c>
      <c r="C147" s="393" t="s">
        <v>1507</v>
      </c>
      <c r="D147" s="20">
        <f>D148+D155+D162+D165</f>
        <v>110</v>
      </c>
      <c r="E147" s="20">
        <f t="shared" si="30"/>
        <v>106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106</v>
      </c>
    </row>
    <row r="148" spans="1:11" ht="25.5">
      <c r="A148" s="380">
        <v>5107</v>
      </c>
      <c r="B148" s="15">
        <v>810000</v>
      </c>
      <c r="C148" s="393" t="s">
        <v>1508</v>
      </c>
      <c r="D148" s="20">
        <f>D149+D151+D153</f>
        <v>110</v>
      </c>
      <c r="E148" s="20">
        <f t="shared" si="30"/>
        <v>106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106</v>
      </c>
    </row>
    <row r="149" spans="1:11" ht="18.75" customHeight="1">
      <c r="A149" s="380">
        <v>5108</v>
      </c>
      <c r="B149" s="15">
        <v>811000</v>
      </c>
      <c r="C149" s="393" t="s">
        <v>1509</v>
      </c>
      <c r="D149" s="20">
        <f>D150</f>
        <v>110</v>
      </c>
      <c r="E149" s="20">
        <f t="shared" si="30"/>
        <v>106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106</v>
      </c>
    </row>
    <row r="150" spans="1:11" ht="18.75" customHeight="1">
      <c r="A150" s="396">
        <v>5109</v>
      </c>
      <c r="B150" s="385">
        <v>811100</v>
      </c>
      <c r="C150" s="394" t="s">
        <v>919</v>
      </c>
      <c r="D150" s="22">
        <v>110</v>
      </c>
      <c r="E150" s="23">
        <f t="shared" si="30"/>
        <v>106</v>
      </c>
      <c r="F150" s="22"/>
      <c r="G150" s="22"/>
      <c r="H150" s="22"/>
      <c r="I150" s="22"/>
      <c r="J150" s="22"/>
      <c r="K150" s="24">
        <v>106</v>
      </c>
    </row>
    <row r="151" spans="1:11" ht="25.5">
      <c r="A151" s="380">
        <v>5110</v>
      </c>
      <c r="B151" s="15">
        <v>812000</v>
      </c>
      <c r="C151" s="393" t="s">
        <v>1510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396">
        <v>5111</v>
      </c>
      <c r="B152" s="385">
        <v>812100</v>
      </c>
      <c r="C152" s="394" t="s">
        <v>920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380">
        <v>5112</v>
      </c>
      <c r="B153" s="15">
        <v>813000</v>
      </c>
      <c r="C153" s="393" t="s">
        <v>1511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396">
        <v>5113</v>
      </c>
      <c r="B154" s="385">
        <v>813100</v>
      </c>
      <c r="C154" s="394" t="s">
        <v>1033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380">
        <v>5114</v>
      </c>
      <c r="B155" s="15">
        <v>820000</v>
      </c>
      <c r="C155" s="393" t="s">
        <v>1512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380">
        <v>5115</v>
      </c>
      <c r="B156" s="15">
        <v>821000</v>
      </c>
      <c r="C156" s="393" t="s">
        <v>1513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396">
        <v>5116</v>
      </c>
      <c r="B157" s="385">
        <v>821100</v>
      </c>
      <c r="C157" s="394" t="s">
        <v>909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380">
        <v>5117</v>
      </c>
      <c r="B158" s="15">
        <v>822000</v>
      </c>
      <c r="C158" s="393" t="s">
        <v>1514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396">
        <v>5118</v>
      </c>
      <c r="B159" s="385">
        <v>822100</v>
      </c>
      <c r="C159" s="394" t="s">
        <v>910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380">
        <v>5119</v>
      </c>
      <c r="B160" s="15">
        <v>823000</v>
      </c>
      <c r="C160" s="393" t="s">
        <v>1515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396">
        <v>5120</v>
      </c>
      <c r="B161" s="385">
        <v>823100</v>
      </c>
      <c r="C161" s="394" t="s">
        <v>911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380">
        <v>5121</v>
      </c>
      <c r="B162" s="15">
        <v>830000</v>
      </c>
      <c r="C162" s="393" t="s">
        <v>1516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380">
        <v>5122</v>
      </c>
      <c r="B163" s="15">
        <v>831000</v>
      </c>
      <c r="C163" s="393" t="s">
        <v>1517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396">
        <v>5123</v>
      </c>
      <c r="B164" s="385">
        <v>831100</v>
      </c>
      <c r="C164" s="394" t="s">
        <v>655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380">
        <v>5124</v>
      </c>
      <c r="B165" s="15">
        <v>840000</v>
      </c>
      <c r="C165" s="393" t="s">
        <v>1518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380">
        <v>5125</v>
      </c>
      <c r="B166" s="15">
        <v>841000</v>
      </c>
      <c r="C166" s="393" t="s">
        <v>1519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396">
        <v>5126</v>
      </c>
      <c r="B167" s="385">
        <v>841100</v>
      </c>
      <c r="C167" s="394" t="s">
        <v>656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380">
        <v>5127</v>
      </c>
      <c r="B168" s="15">
        <v>842000</v>
      </c>
      <c r="C168" s="393" t="s">
        <v>1520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528" t="s">
        <v>857</v>
      </c>
      <c r="B169" s="529" t="s">
        <v>858</v>
      </c>
      <c r="C169" s="530" t="s">
        <v>859</v>
      </c>
      <c r="D169" s="521" t="s">
        <v>1636</v>
      </c>
      <c r="E169" s="521" t="s">
        <v>667</v>
      </c>
      <c r="F169" s="521"/>
      <c r="G169" s="521"/>
      <c r="H169" s="521"/>
      <c r="I169" s="521"/>
      <c r="J169" s="521"/>
      <c r="K169" s="523"/>
    </row>
    <row r="170" spans="1:11">
      <c r="A170" s="528"/>
      <c r="B170" s="529"/>
      <c r="C170" s="530"/>
      <c r="D170" s="521"/>
      <c r="E170" s="524" t="s">
        <v>624</v>
      </c>
      <c r="F170" s="521" t="s">
        <v>1639</v>
      </c>
      <c r="G170" s="521"/>
      <c r="H170" s="521"/>
      <c r="I170" s="521"/>
      <c r="J170" s="521" t="s">
        <v>1638</v>
      </c>
      <c r="K170" s="523" t="s">
        <v>92</v>
      </c>
    </row>
    <row r="171" spans="1:11" ht="25.5">
      <c r="A171" s="528"/>
      <c r="B171" s="529"/>
      <c r="C171" s="530"/>
      <c r="D171" s="521"/>
      <c r="E171" s="524"/>
      <c r="F171" s="15" t="s">
        <v>668</v>
      </c>
      <c r="G171" s="15" t="s">
        <v>669</v>
      </c>
      <c r="H171" s="15" t="s">
        <v>1637</v>
      </c>
      <c r="I171" s="15" t="s">
        <v>91</v>
      </c>
      <c r="J171" s="521"/>
      <c r="K171" s="523"/>
    </row>
    <row r="172" spans="1:11">
      <c r="A172" s="26" t="s">
        <v>625</v>
      </c>
      <c r="B172" s="25" t="s">
        <v>626</v>
      </c>
      <c r="C172" s="25" t="s">
        <v>627</v>
      </c>
      <c r="D172" s="27" t="s">
        <v>628</v>
      </c>
      <c r="E172" s="27" t="s">
        <v>629</v>
      </c>
      <c r="F172" s="27" t="s">
        <v>630</v>
      </c>
      <c r="G172" s="27" t="s">
        <v>631</v>
      </c>
      <c r="H172" s="27" t="s">
        <v>632</v>
      </c>
      <c r="I172" s="27" t="s">
        <v>633</v>
      </c>
      <c r="J172" s="27" t="s">
        <v>634</v>
      </c>
      <c r="K172" s="28" t="s">
        <v>635</v>
      </c>
    </row>
    <row r="173" spans="1:11" ht="22.5" customHeight="1">
      <c r="A173" s="396">
        <v>5128</v>
      </c>
      <c r="B173" s="385">
        <v>842100</v>
      </c>
      <c r="C173" s="394" t="s">
        <v>657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380">
        <v>5129</v>
      </c>
      <c r="B174" s="15">
        <v>843000</v>
      </c>
      <c r="C174" s="393" t="s">
        <v>1521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396">
        <v>5130</v>
      </c>
      <c r="B175" s="385">
        <v>843100</v>
      </c>
      <c r="C175" s="394" t="s">
        <v>658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380">
        <v>5131</v>
      </c>
      <c r="B176" s="15">
        <v>900000</v>
      </c>
      <c r="C176" s="393" t="s">
        <v>1522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380">
        <v>5132</v>
      </c>
      <c r="B177" s="15">
        <v>910000</v>
      </c>
      <c r="C177" s="393" t="s">
        <v>1523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380">
        <v>5133</v>
      </c>
      <c r="B178" s="15">
        <v>911000</v>
      </c>
      <c r="C178" s="393" t="s">
        <v>1524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396">
        <v>5134</v>
      </c>
      <c r="B179" s="385">
        <v>911100</v>
      </c>
      <c r="C179" s="394" t="s">
        <v>22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396">
        <v>5135</v>
      </c>
      <c r="B180" s="385">
        <v>911200</v>
      </c>
      <c r="C180" s="394" t="s">
        <v>23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396">
        <v>5136</v>
      </c>
      <c r="B181" s="385">
        <v>911300</v>
      </c>
      <c r="C181" s="394" t="s">
        <v>24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396">
        <v>5137</v>
      </c>
      <c r="B182" s="385">
        <v>911400</v>
      </c>
      <c r="C182" s="394" t="s">
        <v>25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396">
        <v>5138</v>
      </c>
      <c r="B183" s="385">
        <v>911500</v>
      </c>
      <c r="C183" s="394" t="s">
        <v>573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396">
        <v>5139</v>
      </c>
      <c r="B184" s="385">
        <v>911600</v>
      </c>
      <c r="C184" s="394" t="s">
        <v>1034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396">
        <v>5140</v>
      </c>
      <c r="B185" s="385">
        <v>911700</v>
      </c>
      <c r="C185" s="394" t="s">
        <v>26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396">
        <v>5141</v>
      </c>
      <c r="B186" s="385">
        <v>911800</v>
      </c>
      <c r="C186" s="394" t="s">
        <v>27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396">
        <v>5142</v>
      </c>
      <c r="B187" s="385">
        <v>911900</v>
      </c>
      <c r="C187" s="394" t="s">
        <v>287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380">
        <v>5143</v>
      </c>
      <c r="B188" s="15">
        <v>912000</v>
      </c>
      <c r="C188" s="393" t="s">
        <v>1525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396">
        <v>5144</v>
      </c>
      <c r="B189" s="385">
        <v>912100</v>
      </c>
      <c r="C189" s="394" t="s">
        <v>1396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396">
        <v>5145</v>
      </c>
      <c r="B190" s="385">
        <v>912200</v>
      </c>
      <c r="C190" s="394" t="s">
        <v>288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396">
        <v>5146</v>
      </c>
      <c r="B191" s="385">
        <v>912300</v>
      </c>
      <c r="C191" s="394" t="s">
        <v>289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396">
        <v>5147</v>
      </c>
      <c r="B192" s="385">
        <v>912400</v>
      </c>
      <c r="C192" s="394" t="s">
        <v>1526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396">
        <v>5148</v>
      </c>
      <c r="B193" s="385">
        <v>912500</v>
      </c>
      <c r="C193" s="394" t="s">
        <v>1073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396">
        <v>5149</v>
      </c>
      <c r="B194" s="385">
        <v>912600</v>
      </c>
      <c r="C194" s="394" t="s">
        <v>1074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528" t="s">
        <v>857</v>
      </c>
      <c r="B195" s="529" t="s">
        <v>858</v>
      </c>
      <c r="C195" s="530" t="s">
        <v>859</v>
      </c>
      <c r="D195" s="521" t="s">
        <v>1636</v>
      </c>
      <c r="E195" s="521" t="s">
        <v>667</v>
      </c>
      <c r="F195" s="521"/>
      <c r="G195" s="521"/>
      <c r="H195" s="521"/>
      <c r="I195" s="521"/>
      <c r="J195" s="521"/>
      <c r="K195" s="523"/>
    </row>
    <row r="196" spans="1:11">
      <c r="A196" s="528"/>
      <c r="B196" s="529"/>
      <c r="C196" s="530"/>
      <c r="D196" s="521"/>
      <c r="E196" s="524" t="s">
        <v>624</v>
      </c>
      <c r="F196" s="521" t="s">
        <v>1639</v>
      </c>
      <c r="G196" s="521"/>
      <c r="H196" s="521"/>
      <c r="I196" s="521"/>
      <c r="J196" s="521" t="s">
        <v>1638</v>
      </c>
      <c r="K196" s="523" t="s">
        <v>92</v>
      </c>
    </row>
    <row r="197" spans="1:11" ht="25.5">
      <c r="A197" s="528"/>
      <c r="B197" s="529"/>
      <c r="C197" s="530"/>
      <c r="D197" s="521"/>
      <c r="E197" s="524"/>
      <c r="F197" s="15" t="s">
        <v>668</v>
      </c>
      <c r="G197" s="15" t="s">
        <v>669</v>
      </c>
      <c r="H197" s="15" t="s">
        <v>1637</v>
      </c>
      <c r="I197" s="15" t="s">
        <v>91</v>
      </c>
      <c r="J197" s="521"/>
      <c r="K197" s="523"/>
    </row>
    <row r="198" spans="1:11">
      <c r="A198" s="26" t="s">
        <v>625</v>
      </c>
      <c r="B198" s="25" t="s">
        <v>626</v>
      </c>
      <c r="C198" s="25" t="s">
        <v>627</v>
      </c>
      <c r="D198" s="27" t="s">
        <v>628</v>
      </c>
      <c r="E198" s="27" t="s">
        <v>629</v>
      </c>
      <c r="F198" s="27" t="s">
        <v>630</v>
      </c>
      <c r="G198" s="27" t="s">
        <v>631</v>
      </c>
      <c r="H198" s="27" t="s">
        <v>632</v>
      </c>
      <c r="I198" s="27" t="s">
        <v>633</v>
      </c>
      <c r="J198" s="27" t="s">
        <v>634</v>
      </c>
      <c r="K198" s="28" t="s">
        <v>635</v>
      </c>
    </row>
    <row r="199" spans="1:11" ht="17.25" customHeight="1">
      <c r="A199" s="396">
        <v>5150</v>
      </c>
      <c r="B199" s="385">
        <v>912900</v>
      </c>
      <c r="C199" s="394" t="s">
        <v>1075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380">
        <v>5151</v>
      </c>
      <c r="B200" s="15">
        <v>920000</v>
      </c>
      <c r="C200" s="393" t="s">
        <v>1527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380">
        <v>5152</v>
      </c>
      <c r="B201" s="15">
        <v>921000</v>
      </c>
      <c r="C201" s="393" t="s">
        <v>1528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396">
        <v>5153</v>
      </c>
      <c r="B202" s="385">
        <v>921100</v>
      </c>
      <c r="C202" s="394" t="s">
        <v>1076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396">
        <v>5154</v>
      </c>
      <c r="B203" s="385">
        <v>921200</v>
      </c>
      <c r="C203" s="394" t="s">
        <v>1077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396">
        <v>5155</v>
      </c>
      <c r="B204" s="385">
        <v>921300</v>
      </c>
      <c r="C204" s="394" t="s">
        <v>1078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396">
        <v>5156</v>
      </c>
      <c r="B205" s="385">
        <v>921400</v>
      </c>
      <c r="C205" s="394" t="s">
        <v>1529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396">
        <v>5157</v>
      </c>
      <c r="B206" s="385">
        <v>921500</v>
      </c>
      <c r="C206" s="394" t="s">
        <v>575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396">
        <v>5158</v>
      </c>
      <c r="B207" s="385">
        <v>921600</v>
      </c>
      <c r="C207" s="394" t="s">
        <v>39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396">
        <v>5159</v>
      </c>
      <c r="B208" s="385">
        <v>921700</v>
      </c>
      <c r="C208" s="394" t="s">
        <v>489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396">
        <v>5160</v>
      </c>
      <c r="B209" s="385">
        <v>921800</v>
      </c>
      <c r="C209" s="394" t="s">
        <v>490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396">
        <v>5161</v>
      </c>
      <c r="B210" s="385">
        <v>921900</v>
      </c>
      <c r="C210" s="394" t="s">
        <v>71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380">
        <v>5162</v>
      </c>
      <c r="B211" s="15">
        <v>922000</v>
      </c>
      <c r="C211" s="393" t="s">
        <v>1530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396">
        <v>5163</v>
      </c>
      <c r="B212" s="385">
        <v>922100</v>
      </c>
      <c r="C212" s="394" t="s">
        <v>72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396">
        <v>5164</v>
      </c>
      <c r="B213" s="385">
        <v>922200</v>
      </c>
      <c r="C213" s="394" t="s">
        <v>73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396">
        <v>5165</v>
      </c>
      <c r="B214" s="385">
        <v>922300</v>
      </c>
      <c r="C214" s="394" t="s">
        <v>148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396">
        <v>5166</v>
      </c>
      <c r="B215" s="385">
        <v>922400</v>
      </c>
      <c r="C215" s="394" t="s">
        <v>149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396">
        <v>5167</v>
      </c>
      <c r="B216" s="385">
        <v>922500</v>
      </c>
      <c r="C216" s="394" t="s">
        <v>294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528" t="s">
        <v>857</v>
      </c>
      <c r="B217" s="529" t="s">
        <v>858</v>
      </c>
      <c r="C217" s="530" t="s">
        <v>859</v>
      </c>
      <c r="D217" s="521" t="s">
        <v>1636</v>
      </c>
      <c r="E217" s="521" t="s">
        <v>667</v>
      </c>
      <c r="F217" s="521"/>
      <c r="G217" s="521"/>
      <c r="H217" s="521"/>
      <c r="I217" s="521"/>
      <c r="J217" s="521"/>
      <c r="K217" s="523"/>
    </row>
    <row r="218" spans="1:11">
      <c r="A218" s="528"/>
      <c r="B218" s="529"/>
      <c r="C218" s="530"/>
      <c r="D218" s="521"/>
      <c r="E218" s="524" t="s">
        <v>624</v>
      </c>
      <c r="F218" s="521" t="s">
        <v>1639</v>
      </c>
      <c r="G218" s="521"/>
      <c r="H218" s="521"/>
      <c r="I218" s="521"/>
      <c r="J218" s="521" t="s">
        <v>1638</v>
      </c>
      <c r="K218" s="523" t="s">
        <v>92</v>
      </c>
    </row>
    <row r="219" spans="1:11" ht="25.5">
      <c r="A219" s="528"/>
      <c r="B219" s="529"/>
      <c r="C219" s="530"/>
      <c r="D219" s="521"/>
      <c r="E219" s="524"/>
      <c r="F219" s="15" t="s">
        <v>668</v>
      </c>
      <c r="G219" s="15" t="s">
        <v>669</v>
      </c>
      <c r="H219" s="15" t="s">
        <v>1637</v>
      </c>
      <c r="I219" s="15" t="s">
        <v>91</v>
      </c>
      <c r="J219" s="521"/>
      <c r="K219" s="523"/>
    </row>
    <row r="220" spans="1:11">
      <c r="A220" s="26" t="s">
        <v>625</v>
      </c>
      <c r="B220" s="25" t="s">
        <v>626</v>
      </c>
      <c r="C220" s="25" t="s">
        <v>627</v>
      </c>
      <c r="D220" s="27" t="s">
        <v>628</v>
      </c>
      <c r="E220" s="27" t="s">
        <v>629</v>
      </c>
      <c r="F220" s="27" t="s">
        <v>630</v>
      </c>
      <c r="G220" s="27" t="s">
        <v>631</v>
      </c>
      <c r="H220" s="27" t="s">
        <v>632</v>
      </c>
      <c r="I220" s="27" t="s">
        <v>633</v>
      </c>
      <c r="J220" s="27" t="s">
        <v>634</v>
      </c>
      <c r="K220" s="28" t="s">
        <v>635</v>
      </c>
    </row>
    <row r="221" spans="1:11" ht="28.5" customHeight="1">
      <c r="A221" s="396">
        <v>5168</v>
      </c>
      <c r="B221" s="385">
        <v>922600</v>
      </c>
      <c r="C221" s="394" t="s">
        <v>1056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396">
        <v>5169</v>
      </c>
      <c r="B222" s="385">
        <v>922700</v>
      </c>
      <c r="C222" s="394" t="s">
        <v>1057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396">
        <v>5170</v>
      </c>
      <c r="B223" s="385">
        <v>922800</v>
      </c>
      <c r="C223" s="394" t="s">
        <v>576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397">
        <v>5171</v>
      </c>
      <c r="B224" s="386"/>
      <c r="C224" s="395" t="s">
        <v>1531</v>
      </c>
      <c r="D224" s="31">
        <f>D22+D176</f>
        <v>117801</v>
      </c>
      <c r="E224" s="31">
        <f t="shared" si="57"/>
        <v>102204</v>
      </c>
      <c r="F224" s="31">
        <f t="shared" ref="F224:K224" si="58">F22+F176</f>
        <v>16796</v>
      </c>
      <c r="G224" s="31">
        <f t="shared" si="58"/>
        <v>924</v>
      </c>
      <c r="H224" s="31">
        <f t="shared" si="58"/>
        <v>60</v>
      </c>
      <c r="I224" s="31">
        <f t="shared" si="58"/>
        <v>36187</v>
      </c>
      <c r="J224" s="31">
        <f t="shared" si="58"/>
        <v>26</v>
      </c>
      <c r="K224" s="32">
        <f t="shared" si="58"/>
        <v>48211</v>
      </c>
    </row>
    <row r="225" spans="1:11">
      <c r="A225" s="398"/>
      <c r="B225" s="387"/>
      <c r="C225" s="387"/>
      <c r="D225" s="33"/>
      <c r="E225" s="33"/>
      <c r="F225" s="33"/>
      <c r="G225" s="33"/>
      <c r="H225" s="33"/>
      <c r="I225" s="33"/>
      <c r="J225" s="33"/>
      <c r="K225" s="33"/>
    </row>
    <row r="226" spans="1:11">
      <c r="A226" s="398"/>
      <c r="B226" s="387"/>
      <c r="C226" s="387"/>
      <c r="D226" s="33"/>
      <c r="E226" s="33"/>
      <c r="F226" s="33"/>
      <c r="G226" s="33"/>
      <c r="H226" s="33"/>
      <c r="I226" s="33"/>
      <c r="J226" s="33"/>
      <c r="K226" s="33"/>
    </row>
    <row r="227" spans="1:11">
      <c r="A227" s="399" t="s">
        <v>541</v>
      </c>
      <c r="B227" s="387"/>
      <c r="C227" s="387"/>
      <c r="D227" s="33"/>
      <c r="E227" s="33"/>
      <c r="F227" s="33"/>
      <c r="G227" s="33"/>
      <c r="H227" s="33"/>
      <c r="I227" s="33"/>
      <c r="J227" s="33"/>
      <c r="K227" s="33"/>
    </row>
    <row r="228" spans="1:11" ht="13.5" thickBot="1">
      <c r="A228" s="398"/>
      <c r="B228" s="387"/>
      <c r="C228" s="387"/>
      <c r="D228" s="33"/>
      <c r="E228" s="33"/>
      <c r="F228" s="33"/>
      <c r="G228" s="33"/>
      <c r="H228" s="33"/>
      <c r="I228" s="33"/>
      <c r="J228" s="33" t="s">
        <v>392</v>
      </c>
      <c r="K228" s="33"/>
    </row>
    <row r="229" spans="1:11">
      <c r="A229" s="531" t="s">
        <v>857</v>
      </c>
      <c r="B229" s="526" t="s">
        <v>858</v>
      </c>
      <c r="C229" s="526" t="s">
        <v>859</v>
      </c>
      <c r="D229" s="526" t="s">
        <v>1640</v>
      </c>
      <c r="E229" s="526" t="s">
        <v>577</v>
      </c>
      <c r="F229" s="534"/>
      <c r="G229" s="534"/>
      <c r="H229" s="534"/>
      <c r="I229" s="534"/>
      <c r="J229" s="534"/>
      <c r="K229" s="535"/>
    </row>
    <row r="230" spans="1:11">
      <c r="A230" s="532"/>
      <c r="B230" s="522"/>
      <c r="C230" s="522"/>
      <c r="D230" s="522"/>
      <c r="E230" s="521" t="s">
        <v>1646</v>
      </c>
      <c r="F230" s="521" t="s">
        <v>636</v>
      </c>
      <c r="G230" s="522"/>
      <c r="H230" s="522"/>
      <c r="I230" s="522"/>
      <c r="J230" s="521" t="s">
        <v>1638</v>
      </c>
      <c r="K230" s="523" t="s">
        <v>92</v>
      </c>
    </row>
    <row r="231" spans="1:11" ht="25.5">
      <c r="A231" s="532"/>
      <c r="B231" s="522"/>
      <c r="C231" s="522"/>
      <c r="D231" s="522"/>
      <c r="E231" s="522"/>
      <c r="F231" s="15" t="s">
        <v>578</v>
      </c>
      <c r="G231" s="15" t="s">
        <v>669</v>
      </c>
      <c r="H231" s="15" t="s">
        <v>1637</v>
      </c>
      <c r="I231" s="15" t="s">
        <v>91</v>
      </c>
      <c r="J231" s="522"/>
      <c r="K231" s="525"/>
    </row>
    <row r="232" spans="1:11">
      <c r="A232" s="380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400">
        <v>5172</v>
      </c>
      <c r="B233" s="15"/>
      <c r="C233" s="393" t="s">
        <v>1532</v>
      </c>
      <c r="D233" s="20">
        <f>D234+D430</f>
        <v>117801</v>
      </c>
      <c r="E233" s="20">
        <f t="shared" ref="E233:E304" si="59">SUM(F233:K233)</f>
        <v>106567</v>
      </c>
      <c r="F233" s="20">
        <f t="shared" ref="F233:K233" si="60">F234+F430</f>
        <v>16796</v>
      </c>
      <c r="G233" s="20">
        <f t="shared" si="60"/>
        <v>924</v>
      </c>
      <c r="H233" s="20">
        <f t="shared" si="60"/>
        <v>60</v>
      </c>
      <c r="I233" s="20">
        <f t="shared" si="60"/>
        <v>36224</v>
      </c>
      <c r="J233" s="20">
        <f t="shared" si="60"/>
        <v>26</v>
      </c>
      <c r="K233" s="21">
        <f t="shared" si="60"/>
        <v>52537</v>
      </c>
    </row>
    <row r="234" spans="1:11" ht="26.25" customHeight="1">
      <c r="A234" s="400">
        <v>5173</v>
      </c>
      <c r="B234" s="15">
        <v>400000</v>
      </c>
      <c r="C234" s="393" t="s">
        <v>1533</v>
      </c>
      <c r="D234" s="20">
        <f>D235+D261+D310+D329+D357+D370+D390+D409</f>
        <v>109926</v>
      </c>
      <c r="E234" s="20">
        <f t="shared" si="59"/>
        <v>100468</v>
      </c>
      <c r="F234" s="20">
        <f t="shared" ref="F234:K234" si="61">F235+F261+F310+F329+F357+F370+F390+F409</f>
        <v>16796</v>
      </c>
      <c r="G234" s="20">
        <f t="shared" si="61"/>
        <v>0</v>
      </c>
      <c r="H234" s="20">
        <f t="shared" si="61"/>
        <v>60</v>
      </c>
      <c r="I234" s="20">
        <f t="shared" si="61"/>
        <v>36224</v>
      </c>
      <c r="J234" s="20">
        <f t="shared" si="61"/>
        <v>26</v>
      </c>
      <c r="K234" s="21">
        <f t="shared" si="61"/>
        <v>47362</v>
      </c>
    </row>
    <row r="235" spans="1:11" ht="26.25" customHeight="1">
      <c r="A235" s="400">
        <v>5174</v>
      </c>
      <c r="B235" s="15">
        <v>410000</v>
      </c>
      <c r="C235" s="393" t="s">
        <v>1534</v>
      </c>
      <c r="D235" s="20">
        <f>D236+D238+D242+D244+D253+D255+D257+D259</f>
        <v>75829</v>
      </c>
      <c r="E235" s="20">
        <f t="shared" si="59"/>
        <v>72486</v>
      </c>
      <c r="F235" s="20">
        <f t="shared" ref="F235:K235" si="62">F236+F238+F242+F244+F253+F255+F257+F259</f>
        <v>15475</v>
      </c>
      <c r="G235" s="20">
        <f t="shared" si="62"/>
        <v>0</v>
      </c>
      <c r="H235" s="20">
        <f t="shared" si="62"/>
        <v>0</v>
      </c>
      <c r="I235" s="20">
        <f t="shared" si="62"/>
        <v>33662</v>
      </c>
      <c r="J235" s="20">
        <f t="shared" si="62"/>
        <v>0</v>
      </c>
      <c r="K235" s="21">
        <f t="shared" si="62"/>
        <v>23349</v>
      </c>
    </row>
    <row r="236" spans="1:11" ht="26.25" customHeight="1">
      <c r="A236" s="400">
        <v>5175</v>
      </c>
      <c r="B236" s="15">
        <v>411000</v>
      </c>
      <c r="C236" s="393" t="s">
        <v>1535</v>
      </c>
      <c r="D236" s="20">
        <f>D237</f>
        <v>58092</v>
      </c>
      <c r="E236" s="20">
        <f t="shared" si="59"/>
        <v>56165</v>
      </c>
      <c r="F236" s="20">
        <f t="shared" ref="F236:K236" si="63">F237</f>
        <v>13126</v>
      </c>
      <c r="G236" s="20">
        <f t="shared" si="63"/>
        <v>0</v>
      </c>
      <c r="H236" s="20">
        <f t="shared" si="63"/>
        <v>0</v>
      </c>
      <c r="I236" s="20">
        <f t="shared" si="63"/>
        <v>28551</v>
      </c>
      <c r="J236" s="20">
        <f t="shared" si="63"/>
        <v>0</v>
      </c>
      <c r="K236" s="21">
        <f t="shared" si="63"/>
        <v>14488</v>
      </c>
    </row>
    <row r="237" spans="1:11" ht="24" customHeight="1">
      <c r="A237" s="401">
        <v>5176</v>
      </c>
      <c r="B237" s="385">
        <v>411100</v>
      </c>
      <c r="C237" s="394" t="s">
        <v>579</v>
      </c>
      <c r="D237" s="22">
        <v>58092</v>
      </c>
      <c r="E237" s="23">
        <f t="shared" si="59"/>
        <v>56165</v>
      </c>
      <c r="F237" s="22">
        <v>13126</v>
      </c>
      <c r="G237" s="22"/>
      <c r="H237" s="22"/>
      <c r="I237" s="22">
        <v>28551</v>
      </c>
      <c r="J237" s="22"/>
      <c r="K237" s="24">
        <v>14488</v>
      </c>
    </row>
    <row r="238" spans="1:11" ht="25.5">
      <c r="A238" s="400">
        <v>5177</v>
      </c>
      <c r="B238" s="15">
        <v>412000</v>
      </c>
      <c r="C238" s="393" t="s">
        <v>1536</v>
      </c>
      <c r="D238" s="20">
        <f>SUM(D239:D241)</f>
        <v>11042</v>
      </c>
      <c r="E238" s="20">
        <f t="shared" si="59"/>
        <v>10055</v>
      </c>
      <c r="F238" s="20">
        <f t="shared" ref="F238:K238" si="64">SUM(F239:F241)</f>
        <v>2349</v>
      </c>
      <c r="G238" s="20">
        <f t="shared" si="64"/>
        <v>0</v>
      </c>
      <c r="H238" s="20">
        <f t="shared" si="64"/>
        <v>0</v>
      </c>
      <c r="I238" s="20">
        <f t="shared" si="64"/>
        <v>5111</v>
      </c>
      <c r="J238" s="20">
        <f t="shared" si="64"/>
        <v>0</v>
      </c>
      <c r="K238" s="21">
        <f t="shared" si="64"/>
        <v>2595</v>
      </c>
    </row>
    <row r="239" spans="1:11" ht="21.75" customHeight="1">
      <c r="A239" s="401">
        <v>5178</v>
      </c>
      <c r="B239" s="385">
        <v>412100</v>
      </c>
      <c r="C239" s="394" t="s">
        <v>1537</v>
      </c>
      <c r="D239" s="22">
        <v>7538</v>
      </c>
      <c r="E239" s="23">
        <f t="shared" si="59"/>
        <v>6741</v>
      </c>
      <c r="F239" s="22">
        <v>1575</v>
      </c>
      <c r="G239" s="22"/>
      <c r="H239" s="22"/>
      <c r="I239" s="22">
        <v>3426</v>
      </c>
      <c r="J239" s="22"/>
      <c r="K239" s="24">
        <v>1740</v>
      </c>
    </row>
    <row r="240" spans="1:11" ht="21.75" customHeight="1">
      <c r="A240" s="401">
        <v>5179</v>
      </c>
      <c r="B240" s="385">
        <v>412200</v>
      </c>
      <c r="C240" s="394" t="s">
        <v>19</v>
      </c>
      <c r="D240" s="22">
        <v>3004</v>
      </c>
      <c r="E240" s="23">
        <f t="shared" si="59"/>
        <v>2909</v>
      </c>
      <c r="F240" s="22">
        <v>676</v>
      </c>
      <c r="G240" s="22"/>
      <c r="H240" s="22"/>
      <c r="I240" s="22">
        <v>1470</v>
      </c>
      <c r="J240" s="22"/>
      <c r="K240" s="24">
        <v>763</v>
      </c>
    </row>
    <row r="241" spans="1:11" ht="21.75" customHeight="1">
      <c r="A241" s="401">
        <v>5180</v>
      </c>
      <c r="B241" s="385">
        <v>412300</v>
      </c>
      <c r="C241" s="394" t="s">
        <v>20</v>
      </c>
      <c r="D241" s="22">
        <v>500</v>
      </c>
      <c r="E241" s="23">
        <f t="shared" si="59"/>
        <v>405</v>
      </c>
      <c r="F241" s="22">
        <v>98</v>
      </c>
      <c r="G241" s="22"/>
      <c r="H241" s="22"/>
      <c r="I241" s="22">
        <v>215</v>
      </c>
      <c r="J241" s="22"/>
      <c r="K241" s="24">
        <v>92</v>
      </c>
    </row>
    <row r="242" spans="1:11" ht="21.75" customHeight="1">
      <c r="A242" s="400">
        <v>5181</v>
      </c>
      <c r="B242" s="15">
        <v>413000</v>
      </c>
      <c r="C242" s="393" t="s">
        <v>1538</v>
      </c>
      <c r="D242" s="20">
        <f>D243</f>
        <v>275</v>
      </c>
      <c r="E242" s="20">
        <f t="shared" si="59"/>
        <v>123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123</v>
      </c>
    </row>
    <row r="243" spans="1:11" ht="21.75" customHeight="1">
      <c r="A243" s="401">
        <v>5182</v>
      </c>
      <c r="B243" s="385">
        <v>413100</v>
      </c>
      <c r="C243" s="394" t="s">
        <v>21</v>
      </c>
      <c r="D243" s="22">
        <v>275</v>
      </c>
      <c r="E243" s="23">
        <f t="shared" si="59"/>
        <v>123</v>
      </c>
      <c r="F243" s="22"/>
      <c r="G243" s="22"/>
      <c r="H243" s="22"/>
      <c r="I243" s="22"/>
      <c r="J243" s="22"/>
      <c r="K243" s="24">
        <v>123</v>
      </c>
    </row>
    <row r="244" spans="1:11" ht="29.25" customHeight="1">
      <c r="A244" s="400">
        <v>5183</v>
      </c>
      <c r="B244" s="15">
        <v>414000</v>
      </c>
      <c r="C244" s="393" t="s">
        <v>1539</v>
      </c>
      <c r="D244" s="20">
        <f>SUM(D245:D252)</f>
        <v>702</v>
      </c>
      <c r="E244" s="20">
        <f t="shared" si="59"/>
        <v>607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607</v>
      </c>
    </row>
    <row r="245" spans="1:11" ht="27" customHeight="1">
      <c r="A245" s="401">
        <v>5184</v>
      </c>
      <c r="B245" s="385">
        <v>414100</v>
      </c>
      <c r="C245" s="394" t="s">
        <v>580</v>
      </c>
      <c r="D245" s="22">
        <v>192</v>
      </c>
      <c r="E245" s="23">
        <f t="shared" si="59"/>
        <v>161</v>
      </c>
      <c r="F245" s="22"/>
      <c r="G245" s="22"/>
      <c r="H245" s="22"/>
      <c r="I245" s="22"/>
      <c r="J245" s="22"/>
      <c r="K245" s="24">
        <v>161</v>
      </c>
    </row>
    <row r="246" spans="1:11" ht="21.75" customHeight="1">
      <c r="A246" s="401">
        <v>5185</v>
      </c>
      <c r="B246" s="385">
        <v>414200</v>
      </c>
      <c r="C246" s="394" t="s">
        <v>11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401">
        <v>5186</v>
      </c>
      <c r="B247" s="385">
        <v>414300</v>
      </c>
      <c r="C247" s="394" t="s">
        <v>12</v>
      </c>
      <c r="D247" s="22">
        <v>430</v>
      </c>
      <c r="E247" s="23">
        <f t="shared" si="59"/>
        <v>406</v>
      </c>
      <c r="F247" s="22"/>
      <c r="G247" s="22"/>
      <c r="H247" s="22"/>
      <c r="I247" s="22"/>
      <c r="J247" s="22"/>
      <c r="K247" s="24">
        <v>406</v>
      </c>
    </row>
    <row r="248" spans="1:11">
      <c r="A248" s="528" t="s">
        <v>857</v>
      </c>
      <c r="B248" s="529" t="s">
        <v>858</v>
      </c>
      <c r="C248" s="530" t="s">
        <v>859</v>
      </c>
      <c r="D248" s="530" t="s">
        <v>1641</v>
      </c>
      <c r="E248" s="521" t="s">
        <v>577</v>
      </c>
      <c r="F248" s="522"/>
      <c r="G248" s="522"/>
      <c r="H248" s="522"/>
      <c r="I248" s="522"/>
      <c r="J248" s="522"/>
      <c r="K248" s="525"/>
    </row>
    <row r="249" spans="1:11" ht="12.75" customHeight="1">
      <c r="A249" s="528"/>
      <c r="B249" s="529"/>
      <c r="C249" s="530"/>
      <c r="D249" s="530"/>
      <c r="E249" s="521" t="s">
        <v>1646</v>
      </c>
      <c r="F249" s="521" t="s">
        <v>636</v>
      </c>
      <c r="G249" s="522"/>
      <c r="H249" s="522"/>
      <c r="I249" s="522"/>
      <c r="J249" s="521" t="s">
        <v>1638</v>
      </c>
      <c r="K249" s="523" t="s">
        <v>92</v>
      </c>
    </row>
    <row r="250" spans="1:11" ht="25.5">
      <c r="A250" s="528"/>
      <c r="B250" s="529"/>
      <c r="C250" s="530"/>
      <c r="D250" s="530"/>
      <c r="E250" s="522"/>
      <c r="F250" s="15" t="s">
        <v>578</v>
      </c>
      <c r="G250" s="15" t="s">
        <v>669</v>
      </c>
      <c r="H250" s="15" t="s">
        <v>1637</v>
      </c>
      <c r="I250" s="15" t="s">
        <v>91</v>
      </c>
      <c r="J250" s="522"/>
      <c r="K250" s="525"/>
    </row>
    <row r="251" spans="1:11">
      <c r="A251" s="34" t="s">
        <v>625</v>
      </c>
      <c r="B251" s="25" t="s">
        <v>626</v>
      </c>
      <c r="C251" s="25" t="s">
        <v>627</v>
      </c>
      <c r="D251" s="25" t="s">
        <v>628</v>
      </c>
      <c r="E251" s="25" t="s">
        <v>629</v>
      </c>
      <c r="F251" s="25" t="s">
        <v>630</v>
      </c>
      <c r="G251" s="25" t="s">
        <v>631</v>
      </c>
      <c r="H251" s="25" t="s">
        <v>632</v>
      </c>
      <c r="I251" s="25" t="s">
        <v>633</v>
      </c>
      <c r="J251" s="25" t="s">
        <v>634</v>
      </c>
      <c r="K251" s="35" t="s">
        <v>635</v>
      </c>
    </row>
    <row r="252" spans="1:11" ht="25.5">
      <c r="A252" s="401">
        <v>5187</v>
      </c>
      <c r="B252" s="385">
        <v>414400</v>
      </c>
      <c r="C252" s="394" t="s">
        <v>973</v>
      </c>
      <c r="D252" s="22">
        <v>80</v>
      </c>
      <c r="E252" s="23">
        <f t="shared" si="59"/>
        <v>40</v>
      </c>
      <c r="F252" s="22"/>
      <c r="G252" s="22"/>
      <c r="H252" s="22"/>
      <c r="I252" s="22"/>
      <c r="J252" s="22"/>
      <c r="K252" s="24">
        <v>40</v>
      </c>
    </row>
    <row r="253" spans="1:11" ht="17.25" customHeight="1">
      <c r="A253" s="400">
        <v>5188</v>
      </c>
      <c r="B253" s="15">
        <v>415000</v>
      </c>
      <c r="C253" s="393" t="s">
        <v>1540</v>
      </c>
      <c r="D253" s="20">
        <f>D254</f>
        <v>5118</v>
      </c>
      <c r="E253" s="20">
        <f t="shared" si="59"/>
        <v>4961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0</v>
      </c>
      <c r="J253" s="20">
        <f t="shared" si="67"/>
        <v>0</v>
      </c>
      <c r="K253" s="21">
        <f t="shared" si="67"/>
        <v>4961</v>
      </c>
    </row>
    <row r="254" spans="1:11" ht="17.25" customHeight="1">
      <c r="A254" s="401">
        <v>5189</v>
      </c>
      <c r="B254" s="385">
        <v>415100</v>
      </c>
      <c r="C254" s="394" t="s">
        <v>974</v>
      </c>
      <c r="D254" s="22">
        <v>5118</v>
      </c>
      <c r="E254" s="23">
        <f t="shared" si="59"/>
        <v>4961</v>
      </c>
      <c r="F254" s="22"/>
      <c r="G254" s="22"/>
      <c r="H254" s="22"/>
      <c r="I254" s="22"/>
      <c r="J254" s="22"/>
      <c r="K254" s="24">
        <v>4961</v>
      </c>
    </row>
    <row r="255" spans="1:11" ht="25.5">
      <c r="A255" s="400">
        <v>5190</v>
      </c>
      <c r="B255" s="15">
        <v>416000</v>
      </c>
      <c r="C255" s="393" t="s">
        <v>1541</v>
      </c>
      <c r="D255" s="20">
        <f>D256</f>
        <v>600</v>
      </c>
      <c r="E255" s="330">
        <f t="shared" si="59"/>
        <v>575</v>
      </c>
      <c r="F255" s="330">
        <f t="shared" ref="F255:K255" si="68">F256</f>
        <v>0</v>
      </c>
      <c r="G255" s="330">
        <f t="shared" si="68"/>
        <v>0</v>
      </c>
      <c r="H255" s="330">
        <f t="shared" si="68"/>
        <v>0</v>
      </c>
      <c r="I255" s="330">
        <f t="shared" si="68"/>
        <v>0</v>
      </c>
      <c r="J255" s="330">
        <f t="shared" si="68"/>
        <v>0</v>
      </c>
      <c r="K255" s="331">
        <f t="shared" si="68"/>
        <v>575</v>
      </c>
    </row>
    <row r="256" spans="1:11" ht="17.25" customHeight="1">
      <c r="A256" s="401">
        <v>5191</v>
      </c>
      <c r="B256" s="385">
        <v>416100</v>
      </c>
      <c r="C256" s="394" t="s">
        <v>975</v>
      </c>
      <c r="D256" s="22">
        <v>600</v>
      </c>
      <c r="E256" s="23">
        <f t="shared" si="59"/>
        <v>575</v>
      </c>
      <c r="F256" s="22"/>
      <c r="G256" s="22"/>
      <c r="H256" s="22"/>
      <c r="I256" s="22"/>
      <c r="J256" s="22"/>
      <c r="K256" s="24">
        <v>575</v>
      </c>
    </row>
    <row r="257" spans="1:11" ht="17.25" customHeight="1">
      <c r="A257" s="400">
        <v>5192</v>
      </c>
      <c r="B257" s="15">
        <v>417000</v>
      </c>
      <c r="C257" s="393" t="s">
        <v>1542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401">
        <v>5193</v>
      </c>
      <c r="B258" s="385">
        <v>417100</v>
      </c>
      <c r="C258" s="394" t="s">
        <v>14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400">
        <v>5194</v>
      </c>
      <c r="B259" s="15">
        <v>418000</v>
      </c>
      <c r="C259" s="393" t="s">
        <v>1543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401">
        <v>5195</v>
      </c>
      <c r="B260" s="385">
        <v>418100</v>
      </c>
      <c r="C260" s="394" t="s">
        <v>13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400">
        <v>5196</v>
      </c>
      <c r="B261" s="15">
        <v>420000</v>
      </c>
      <c r="C261" s="393" t="s">
        <v>1544</v>
      </c>
      <c r="D261" s="20">
        <f>D262+D270+D276+D289+D297+D300</f>
        <v>31780</v>
      </c>
      <c r="E261" s="20">
        <f t="shared" si="59"/>
        <v>25903</v>
      </c>
      <c r="F261" s="20">
        <f t="shared" ref="F261:K261" si="71">F262+F270+F276+F289+F297+F300</f>
        <v>1321</v>
      </c>
      <c r="G261" s="20">
        <f t="shared" si="71"/>
        <v>0</v>
      </c>
      <c r="H261" s="20">
        <f t="shared" si="71"/>
        <v>60</v>
      </c>
      <c r="I261" s="20">
        <f t="shared" si="71"/>
        <v>2562</v>
      </c>
      <c r="J261" s="20">
        <f t="shared" si="71"/>
        <v>26</v>
      </c>
      <c r="K261" s="21">
        <f t="shared" si="71"/>
        <v>21934</v>
      </c>
    </row>
    <row r="262" spans="1:11" ht="17.25" customHeight="1">
      <c r="A262" s="400">
        <v>5197</v>
      </c>
      <c r="B262" s="15">
        <v>421000</v>
      </c>
      <c r="C262" s="393" t="s">
        <v>1545</v>
      </c>
      <c r="D262" s="20">
        <f>SUM(D263:D269)</f>
        <v>4550</v>
      </c>
      <c r="E262" s="20">
        <f t="shared" si="59"/>
        <v>3621</v>
      </c>
      <c r="F262" s="20">
        <f t="shared" ref="F262:K262" si="72">SUM(F263:F269)</f>
        <v>398</v>
      </c>
      <c r="G262" s="20">
        <f t="shared" si="72"/>
        <v>0</v>
      </c>
      <c r="H262" s="20">
        <f t="shared" si="72"/>
        <v>60</v>
      </c>
      <c r="I262" s="20">
        <f t="shared" si="72"/>
        <v>0</v>
      </c>
      <c r="J262" s="20">
        <f t="shared" si="72"/>
        <v>0</v>
      </c>
      <c r="K262" s="21">
        <f t="shared" si="72"/>
        <v>3163</v>
      </c>
    </row>
    <row r="263" spans="1:11" ht="17.25" customHeight="1">
      <c r="A263" s="401">
        <v>5198</v>
      </c>
      <c r="B263" s="385">
        <v>421100</v>
      </c>
      <c r="C263" s="394" t="s">
        <v>15</v>
      </c>
      <c r="D263" s="22">
        <v>200</v>
      </c>
      <c r="E263" s="23">
        <f t="shared" si="59"/>
        <v>186</v>
      </c>
      <c r="F263" s="22">
        <v>31</v>
      </c>
      <c r="G263" s="22"/>
      <c r="H263" s="22">
        <v>60</v>
      </c>
      <c r="I263" s="22"/>
      <c r="J263" s="22"/>
      <c r="K263" s="24">
        <v>95</v>
      </c>
    </row>
    <row r="264" spans="1:11" ht="17.25" customHeight="1">
      <c r="A264" s="401">
        <v>5199</v>
      </c>
      <c r="B264" s="385">
        <v>421200</v>
      </c>
      <c r="C264" s="394" t="s">
        <v>16</v>
      </c>
      <c r="D264" s="22">
        <v>1866</v>
      </c>
      <c r="E264" s="23">
        <f t="shared" si="59"/>
        <v>1605</v>
      </c>
      <c r="F264" s="22">
        <v>248</v>
      </c>
      <c r="G264" s="22"/>
      <c r="H264" s="22"/>
      <c r="I264" s="22"/>
      <c r="J264" s="22"/>
      <c r="K264" s="24">
        <v>1357</v>
      </c>
    </row>
    <row r="265" spans="1:11" ht="17.25" customHeight="1">
      <c r="A265" s="401">
        <v>5200</v>
      </c>
      <c r="B265" s="385">
        <v>421300</v>
      </c>
      <c r="C265" s="394" t="s">
        <v>17</v>
      </c>
      <c r="D265" s="22">
        <v>479</v>
      </c>
      <c r="E265" s="23">
        <f t="shared" si="59"/>
        <v>393</v>
      </c>
      <c r="F265" s="22"/>
      <c r="G265" s="22"/>
      <c r="H265" s="22"/>
      <c r="I265" s="22"/>
      <c r="J265" s="22"/>
      <c r="K265" s="24">
        <v>393</v>
      </c>
    </row>
    <row r="266" spans="1:11" ht="17.25" customHeight="1">
      <c r="A266" s="401">
        <v>5201</v>
      </c>
      <c r="B266" s="385">
        <v>421400</v>
      </c>
      <c r="C266" s="394" t="s">
        <v>93</v>
      </c>
      <c r="D266" s="22">
        <v>1260</v>
      </c>
      <c r="E266" s="23">
        <f t="shared" si="59"/>
        <v>913</v>
      </c>
      <c r="F266" s="22">
        <v>119</v>
      </c>
      <c r="G266" s="22"/>
      <c r="H266" s="22"/>
      <c r="I266" s="22"/>
      <c r="J266" s="22"/>
      <c r="K266" s="24">
        <v>794</v>
      </c>
    </row>
    <row r="267" spans="1:11" ht="17.25" customHeight="1">
      <c r="A267" s="401">
        <v>5202</v>
      </c>
      <c r="B267" s="385">
        <v>421500</v>
      </c>
      <c r="C267" s="394" t="s">
        <v>94</v>
      </c>
      <c r="D267" s="22">
        <v>553</v>
      </c>
      <c r="E267" s="23">
        <f t="shared" si="59"/>
        <v>377</v>
      </c>
      <c r="F267" s="22"/>
      <c r="G267" s="22"/>
      <c r="H267" s="22"/>
      <c r="I267" s="22"/>
      <c r="J267" s="22"/>
      <c r="K267" s="24">
        <v>377</v>
      </c>
    </row>
    <row r="268" spans="1:11" ht="17.25" customHeight="1">
      <c r="A268" s="401">
        <v>5203</v>
      </c>
      <c r="B268" s="385">
        <v>421600</v>
      </c>
      <c r="C268" s="394" t="s">
        <v>95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401">
        <v>5204</v>
      </c>
      <c r="B269" s="385">
        <v>421900</v>
      </c>
      <c r="C269" s="394" t="s">
        <v>921</v>
      </c>
      <c r="D269" s="22">
        <v>192</v>
      </c>
      <c r="E269" s="23">
        <f t="shared" si="59"/>
        <v>147</v>
      </c>
      <c r="F269" s="22"/>
      <c r="G269" s="22"/>
      <c r="H269" s="22"/>
      <c r="I269" s="22"/>
      <c r="J269" s="22"/>
      <c r="K269" s="24">
        <v>147</v>
      </c>
    </row>
    <row r="270" spans="1:11" ht="17.25" customHeight="1">
      <c r="A270" s="400">
        <v>5205</v>
      </c>
      <c r="B270" s="15">
        <v>422000</v>
      </c>
      <c r="C270" s="393" t="s">
        <v>1546</v>
      </c>
      <c r="D270" s="20">
        <f>SUM(D271:D275)</f>
        <v>860</v>
      </c>
      <c r="E270" s="20">
        <f t="shared" si="59"/>
        <v>803</v>
      </c>
      <c r="F270" s="20">
        <f t="shared" ref="F270:K270" si="73">SUM(F271:F275)</f>
        <v>37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766</v>
      </c>
    </row>
    <row r="271" spans="1:11" ht="17.25" customHeight="1">
      <c r="A271" s="401">
        <v>5206</v>
      </c>
      <c r="B271" s="385">
        <v>422100</v>
      </c>
      <c r="C271" s="394" t="s">
        <v>9</v>
      </c>
      <c r="D271" s="22">
        <v>860</v>
      </c>
      <c r="E271" s="23">
        <f t="shared" si="59"/>
        <v>803</v>
      </c>
      <c r="F271" s="22">
        <v>37</v>
      </c>
      <c r="G271" s="22"/>
      <c r="H271" s="22"/>
      <c r="I271" s="22"/>
      <c r="J271" s="22"/>
      <c r="K271" s="24">
        <v>766</v>
      </c>
    </row>
    <row r="272" spans="1:11" ht="17.25" customHeight="1">
      <c r="A272" s="401">
        <v>5207</v>
      </c>
      <c r="B272" s="385">
        <v>422200</v>
      </c>
      <c r="C272" s="394" t="s">
        <v>473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401">
        <v>5208</v>
      </c>
      <c r="B273" s="385">
        <v>422300</v>
      </c>
      <c r="C273" s="394" t="s">
        <v>474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401">
        <v>5209</v>
      </c>
      <c r="B274" s="385">
        <v>422400</v>
      </c>
      <c r="C274" s="394" t="s">
        <v>976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401">
        <v>5210</v>
      </c>
      <c r="B275" s="385">
        <v>422900</v>
      </c>
      <c r="C275" s="394" t="s">
        <v>475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400">
        <v>5211</v>
      </c>
      <c r="B276" s="15">
        <v>423000</v>
      </c>
      <c r="C276" s="393" t="s">
        <v>1547</v>
      </c>
      <c r="D276" s="20">
        <f>SUM(D277:D288)</f>
        <v>3853</v>
      </c>
      <c r="E276" s="20">
        <f t="shared" si="59"/>
        <v>3484</v>
      </c>
      <c r="F276" s="20">
        <f t="shared" ref="F276:K276" si="74">SUM(F277:F288)</f>
        <v>169</v>
      </c>
      <c r="G276" s="20">
        <f t="shared" si="74"/>
        <v>0</v>
      </c>
      <c r="H276" s="20">
        <f t="shared" si="74"/>
        <v>0</v>
      </c>
      <c r="I276" s="20">
        <f t="shared" si="74"/>
        <v>0</v>
      </c>
      <c r="J276" s="20">
        <f t="shared" si="74"/>
        <v>0</v>
      </c>
      <c r="K276" s="21">
        <f t="shared" si="74"/>
        <v>3315</v>
      </c>
    </row>
    <row r="277" spans="1:11" ht="17.25" customHeight="1">
      <c r="A277" s="401">
        <v>5212</v>
      </c>
      <c r="B277" s="385">
        <v>423100</v>
      </c>
      <c r="C277" s="394" t="s">
        <v>476</v>
      </c>
      <c r="D277" s="22">
        <v>50</v>
      </c>
      <c r="E277" s="23">
        <f t="shared" si="59"/>
        <v>16</v>
      </c>
      <c r="F277" s="22"/>
      <c r="G277" s="22"/>
      <c r="H277" s="22"/>
      <c r="I277" s="22"/>
      <c r="J277" s="22"/>
      <c r="K277" s="24">
        <v>16</v>
      </c>
    </row>
    <row r="278" spans="1:11" ht="17.25" customHeight="1">
      <c r="A278" s="401">
        <v>5213</v>
      </c>
      <c r="B278" s="385">
        <v>423200</v>
      </c>
      <c r="C278" s="394" t="s">
        <v>477</v>
      </c>
      <c r="D278" s="22">
        <v>200</v>
      </c>
      <c r="E278" s="23">
        <f t="shared" si="59"/>
        <v>163</v>
      </c>
      <c r="F278" s="22"/>
      <c r="G278" s="22"/>
      <c r="H278" s="22"/>
      <c r="I278" s="22"/>
      <c r="J278" s="22"/>
      <c r="K278" s="24">
        <v>163</v>
      </c>
    </row>
    <row r="279" spans="1:11" ht="17.25" customHeight="1">
      <c r="A279" s="401">
        <v>5214</v>
      </c>
      <c r="B279" s="385">
        <v>423300</v>
      </c>
      <c r="C279" s="394" t="s">
        <v>478</v>
      </c>
      <c r="D279" s="22">
        <v>340</v>
      </c>
      <c r="E279" s="23">
        <f t="shared" si="59"/>
        <v>312</v>
      </c>
      <c r="F279" s="22"/>
      <c r="G279" s="22"/>
      <c r="H279" s="22"/>
      <c r="I279" s="22"/>
      <c r="J279" s="22"/>
      <c r="K279" s="24">
        <v>312</v>
      </c>
    </row>
    <row r="280" spans="1:11" ht="17.25" customHeight="1">
      <c r="A280" s="401">
        <v>5215</v>
      </c>
      <c r="B280" s="385">
        <v>423400</v>
      </c>
      <c r="C280" s="394" t="s">
        <v>1017</v>
      </c>
      <c r="D280" s="22">
        <v>30</v>
      </c>
      <c r="E280" s="23">
        <f t="shared" si="59"/>
        <v>26</v>
      </c>
      <c r="F280" s="22"/>
      <c r="G280" s="22"/>
      <c r="H280" s="22"/>
      <c r="I280" s="22"/>
      <c r="J280" s="22"/>
      <c r="K280" s="24">
        <v>26</v>
      </c>
    </row>
    <row r="281" spans="1:11" ht="17.25" customHeight="1">
      <c r="A281" s="401">
        <v>5216</v>
      </c>
      <c r="B281" s="385">
        <v>423500</v>
      </c>
      <c r="C281" s="394" t="s">
        <v>523</v>
      </c>
      <c r="D281" s="22">
        <v>1733</v>
      </c>
      <c r="E281" s="23">
        <f t="shared" si="59"/>
        <v>1695</v>
      </c>
      <c r="F281" s="22">
        <v>169</v>
      </c>
      <c r="G281" s="22"/>
      <c r="H281" s="22"/>
      <c r="I281" s="22"/>
      <c r="J281" s="22"/>
      <c r="K281" s="24">
        <v>1526</v>
      </c>
    </row>
    <row r="282" spans="1:11" ht="17.25" customHeight="1">
      <c r="A282" s="401">
        <v>5217</v>
      </c>
      <c r="B282" s="385">
        <v>423600</v>
      </c>
      <c r="C282" s="394" t="s">
        <v>1035</v>
      </c>
      <c r="D282" s="22">
        <v>500</v>
      </c>
      <c r="E282" s="23">
        <f t="shared" si="59"/>
        <v>348</v>
      </c>
      <c r="F282" s="22"/>
      <c r="G282" s="22"/>
      <c r="H282" s="22"/>
      <c r="I282" s="22"/>
      <c r="J282" s="22"/>
      <c r="K282" s="24">
        <v>348</v>
      </c>
    </row>
    <row r="283" spans="1:11" ht="17.25" customHeight="1">
      <c r="A283" s="401">
        <v>5218</v>
      </c>
      <c r="B283" s="385">
        <v>423700</v>
      </c>
      <c r="C283" s="394" t="s">
        <v>1036</v>
      </c>
      <c r="D283" s="22">
        <v>300</v>
      </c>
      <c r="E283" s="23">
        <f t="shared" si="59"/>
        <v>225</v>
      </c>
      <c r="F283" s="22"/>
      <c r="G283" s="22"/>
      <c r="H283" s="22"/>
      <c r="I283" s="22"/>
      <c r="J283" s="22"/>
      <c r="K283" s="24">
        <v>225</v>
      </c>
    </row>
    <row r="284" spans="1:11">
      <c r="A284" s="528" t="s">
        <v>857</v>
      </c>
      <c r="B284" s="529" t="s">
        <v>858</v>
      </c>
      <c r="C284" s="530" t="s">
        <v>859</v>
      </c>
      <c r="D284" s="530" t="s">
        <v>1641</v>
      </c>
      <c r="E284" s="521" t="s">
        <v>577</v>
      </c>
      <c r="F284" s="522"/>
      <c r="G284" s="522"/>
      <c r="H284" s="522"/>
      <c r="I284" s="522"/>
      <c r="J284" s="522"/>
      <c r="K284" s="525"/>
    </row>
    <row r="285" spans="1:11" ht="12.75" customHeight="1">
      <c r="A285" s="528"/>
      <c r="B285" s="529"/>
      <c r="C285" s="530"/>
      <c r="D285" s="530"/>
      <c r="E285" s="521" t="s">
        <v>1646</v>
      </c>
      <c r="F285" s="521" t="s">
        <v>636</v>
      </c>
      <c r="G285" s="522"/>
      <c r="H285" s="522"/>
      <c r="I285" s="522"/>
      <c r="J285" s="521" t="s">
        <v>1638</v>
      </c>
      <c r="K285" s="523" t="s">
        <v>92</v>
      </c>
    </row>
    <row r="286" spans="1:11" ht="25.5">
      <c r="A286" s="528"/>
      <c r="B286" s="529"/>
      <c r="C286" s="530"/>
      <c r="D286" s="530"/>
      <c r="E286" s="522"/>
      <c r="F286" s="15" t="s">
        <v>578</v>
      </c>
      <c r="G286" s="15" t="s">
        <v>669</v>
      </c>
      <c r="H286" s="15" t="s">
        <v>1637</v>
      </c>
      <c r="I286" s="15" t="s">
        <v>91</v>
      </c>
      <c r="J286" s="522"/>
      <c r="K286" s="525"/>
    </row>
    <row r="287" spans="1:11">
      <c r="A287" s="34" t="s">
        <v>625</v>
      </c>
      <c r="B287" s="25" t="s">
        <v>626</v>
      </c>
      <c r="C287" s="25" t="s">
        <v>627</v>
      </c>
      <c r="D287" s="25" t="s">
        <v>628</v>
      </c>
      <c r="E287" s="25" t="s">
        <v>629</v>
      </c>
      <c r="F287" s="25" t="s">
        <v>630</v>
      </c>
      <c r="G287" s="25" t="s">
        <v>631</v>
      </c>
      <c r="H287" s="25" t="s">
        <v>632</v>
      </c>
      <c r="I287" s="25" t="s">
        <v>633</v>
      </c>
      <c r="J287" s="25" t="s">
        <v>634</v>
      </c>
      <c r="K287" s="35" t="s">
        <v>635</v>
      </c>
    </row>
    <row r="288" spans="1:11" ht="18.75" customHeight="1">
      <c r="A288" s="401">
        <v>5219</v>
      </c>
      <c r="B288" s="385">
        <v>423900</v>
      </c>
      <c r="C288" s="394" t="s">
        <v>1037</v>
      </c>
      <c r="D288" s="22">
        <v>700</v>
      </c>
      <c r="E288" s="23">
        <f t="shared" si="59"/>
        <v>699</v>
      </c>
      <c r="F288" s="22"/>
      <c r="G288" s="22"/>
      <c r="H288" s="22"/>
      <c r="I288" s="22"/>
      <c r="J288" s="22"/>
      <c r="K288" s="24">
        <v>699</v>
      </c>
    </row>
    <row r="289" spans="1:11" ht="18.75" customHeight="1">
      <c r="A289" s="400">
        <v>5220</v>
      </c>
      <c r="B289" s="15">
        <v>424000</v>
      </c>
      <c r="C289" s="393" t="s">
        <v>1548</v>
      </c>
      <c r="D289" s="20">
        <f>SUM(D290:D296)</f>
        <v>500</v>
      </c>
      <c r="E289" s="20">
        <f t="shared" si="59"/>
        <v>411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0</v>
      </c>
      <c r="J289" s="20">
        <f t="shared" si="75"/>
        <v>0</v>
      </c>
      <c r="K289" s="21">
        <f t="shared" si="75"/>
        <v>411</v>
      </c>
    </row>
    <row r="290" spans="1:11" ht="18.75" customHeight="1">
      <c r="A290" s="401">
        <v>5221</v>
      </c>
      <c r="B290" s="385">
        <v>424100</v>
      </c>
      <c r="C290" s="394" t="s">
        <v>1038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401">
        <v>5222</v>
      </c>
      <c r="B291" s="385">
        <v>424200</v>
      </c>
      <c r="C291" s="394" t="s">
        <v>1039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401">
        <v>5223</v>
      </c>
      <c r="B292" s="385">
        <v>424300</v>
      </c>
      <c r="C292" s="394" t="s">
        <v>1040</v>
      </c>
      <c r="D292" s="22">
        <v>500</v>
      </c>
      <c r="E292" s="23">
        <f t="shared" si="59"/>
        <v>411</v>
      </c>
      <c r="F292" s="22"/>
      <c r="G292" s="22"/>
      <c r="H292" s="22"/>
      <c r="I292" s="22"/>
      <c r="J292" s="22"/>
      <c r="K292" s="24">
        <v>411</v>
      </c>
    </row>
    <row r="293" spans="1:11" ht="18.75" customHeight="1">
      <c r="A293" s="401">
        <v>5224</v>
      </c>
      <c r="B293" s="385">
        <v>424400</v>
      </c>
      <c r="C293" s="394" t="s">
        <v>820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401">
        <v>5225</v>
      </c>
      <c r="B294" s="385">
        <v>424500</v>
      </c>
      <c r="C294" s="394" t="s">
        <v>821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401">
        <v>5226</v>
      </c>
      <c r="B295" s="385">
        <v>424600</v>
      </c>
      <c r="C295" s="394" t="s">
        <v>542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401">
        <v>5227</v>
      </c>
      <c r="B296" s="385">
        <v>424900</v>
      </c>
      <c r="C296" s="394" t="s">
        <v>543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400">
        <v>5228</v>
      </c>
      <c r="B297" s="15">
        <v>425000</v>
      </c>
      <c r="C297" s="393" t="s">
        <v>1549</v>
      </c>
      <c r="D297" s="20">
        <f>D298+D299</f>
        <v>2916</v>
      </c>
      <c r="E297" s="20">
        <f t="shared" si="59"/>
        <v>2681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0</v>
      </c>
      <c r="J297" s="20">
        <f t="shared" si="76"/>
        <v>0</v>
      </c>
      <c r="K297" s="21">
        <f t="shared" si="76"/>
        <v>2681</v>
      </c>
    </row>
    <row r="298" spans="1:11" ht="18.75" customHeight="1">
      <c r="A298" s="401">
        <v>5229</v>
      </c>
      <c r="B298" s="385">
        <v>425100</v>
      </c>
      <c r="C298" s="394" t="s">
        <v>141</v>
      </c>
      <c r="D298" s="22">
        <v>1100</v>
      </c>
      <c r="E298" s="23">
        <f t="shared" si="59"/>
        <v>1023</v>
      </c>
      <c r="F298" s="22"/>
      <c r="G298" s="22"/>
      <c r="H298" s="22"/>
      <c r="I298" s="22"/>
      <c r="J298" s="22"/>
      <c r="K298" s="24">
        <v>1023</v>
      </c>
    </row>
    <row r="299" spans="1:11" ht="18.75" customHeight="1">
      <c r="A299" s="401">
        <v>5230</v>
      </c>
      <c r="B299" s="385">
        <v>425200</v>
      </c>
      <c r="C299" s="394" t="s">
        <v>142</v>
      </c>
      <c r="D299" s="22">
        <v>1816</v>
      </c>
      <c r="E299" s="23">
        <f t="shared" si="59"/>
        <v>1658</v>
      </c>
      <c r="F299" s="22"/>
      <c r="G299" s="22"/>
      <c r="H299" s="22"/>
      <c r="I299" s="22"/>
      <c r="J299" s="22"/>
      <c r="K299" s="24">
        <v>1658</v>
      </c>
    </row>
    <row r="300" spans="1:11" ht="18.75" customHeight="1">
      <c r="A300" s="400">
        <v>5231</v>
      </c>
      <c r="B300" s="15">
        <v>426000</v>
      </c>
      <c r="C300" s="393" t="s">
        <v>1550</v>
      </c>
      <c r="D300" s="20">
        <f>SUM(D301:D309)</f>
        <v>19101</v>
      </c>
      <c r="E300" s="20">
        <f t="shared" si="59"/>
        <v>14903</v>
      </c>
      <c r="F300" s="20">
        <f t="shared" ref="F300:K300" si="77">SUM(F301:F309)</f>
        <v>717</v>
      </c>
      <c r="G300" s="20">
        <f t="shared" si="77"/>
        <v>0</v>
      </c>
      <c r="H300" s="20">
        <f t="shared" si="77"/>
        <v>0</v>
      </c>
      <c r="I300" s="20">
        <f t="shared" si="77"/>
        <v>2562</v>
      </c>
      <c r="J300" s="20">
        <f t="shared" si="77"/>
        <v>26</v>
      </c>
      <c r="K300" s="21">
        <f t="shared" si="77"/>
        <v>11598</v>
      </c>
    </row>
    <row r="301" spans="1:11" ht="18.75" customHeight="1">
      <c r="A301" s="401">
        <v>5232</v>
      </c>
      <c r="B301" s="385">
        <v>426100</v>
      </c>
      <c r="C301" s="394" t="s">
        <v>143</v>
      </c>
      <c r="D301" s="22">
        <v>843</v>
      </c>
      <c r="E301" s="23">
        <f t="shared" si="59"/>
        <v>611</v>
      </c>
      <c r="F301" s="22">
        <v>89</v>
      </c>
      <c r="G301" s="22"/>
      <c r="H301" s="22"/>
      <c r="I301" s="22"/>
      <c r="J301" s="22"/>
      <c r="K301" s="24">
        <v>522</v>
      </c>
    </row>
    <row r="302" spans="1:11" ht="18.75" customHeight="1">
      <c r="A302" s="401">
        <v>5233</v>
      </c>
      <c r="B302" s="385">
        <v>426200</v>
      </c>
      <c r="C302" s="394" t="s">
        <v>1551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401">
        <v>5234</v>
      </c>
      <c r="B303" s="385">
        <v>426300</v>
      </c>
      <c r="C303" s="394" t="s">
        <v>145</v>
      </c>
      <c r="D303" s="22">
        <v>250</v>
      </c>
      <c r="E303" s="23">
        <f t="shared" si="59"/>
        <v>188</v>
      </c>
      <c r="F303" s="22"/>
      <c r="G303" s="22"/>
      <c r="H303" s="22"/>
      <c r="I303" s="22"/>
      <c r="J303" s="22"/>
      <c r="K303" s="24">
        <v>188</v>
      </c>
    </row>
    <row r="304" spans="1:11" ht="18.75" customHeight="1">
      <c r="A304" s="401">
        <v>5235</v>
      </c>
      <c r="B304" s="385">
        <v>426400</v>
      </c>
      <c r="C304" s="394" t="s">
        <v>146</v>
      </c>
      <c r="D304" s="22">
        <v>1750</v>
      </c>
      <c r="E304" s="23">
        <f t="shared" si="59"/>
        <v>1488</v>
      </c>
      <c r="F304" s="233">
        <v>100</v>
      </c>
      <c r="G304" s="233"/>
      <c r="H304" s="233"/>
      <c r="I304" s="233"/>
      <c r="J304" s="233">
        <v>26</v>
      </c>
      <c r="K304" s="234">
        <v>1362</v>
      </c>
    </row>
    <row r="305" spans="1:11" ht="18.75" customHeight="1">
      <c r="A305" s="401">
        <v>5236</v>
      </c>
      <c r="B305" s="385">
        <v>426500</v>
      </c>
      <c r="C305" s="394" t="s">
        <v>843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401">
        <v>5237</v>
      </c>
      <c r="B306" s="385">
        <v>426600</v>
      </c>
      <c r="C306" s="394" t="s">
        <v>844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401">
        <v>5238</v>
      </c>
      <c r="B307" s="385">
        <v>426700</v>
      </c>
      <c r="C307" s="394" t="s">
        <v>845</v>
      </c>
      <c r="D307" s="22">
        <v>15350</v>
      </c>
      <c r="E307" s="23">
        <f t="shared" si="78"/>
        <v>11872</v>
      </c>
      <c r="F307" s="22">
        <v>510</v>
      </c>
      <c r="G307" s="22"/>
      <c r="H307" s="22"/>
      <c r="I307" s="22">
        <v>2562</v>
      </c>
      <c r="J307" s="22"/>
      <c r="K307" s="24">
        <v>8800</v>
      </c>
    </row>
    <row r="308" spans="1:11" ht="18.75" customHeight="1">
      <c r="A308" s="401">
        <v>5239</v>
      </c>
      <c r="B308" s="385">
        <v>426800</v>
      </c>
      <c r="C308" s="394" t="s">
        <v>564</v>
      </c>
      <c r="D308" s="22">
        <v>498</v>
      </c>
      <c r="E308" s="23">
        <f t="shared" si="78"/>
        <v>341</v>
      </c>
      <c r="F308" s="22"/>
      <c r="G308" s="22"/>
      <c r="H308" s="22"/>
      <c r="I308" s="22"/>
      <c r="J308" s="22"/>
      <c r="K308" s="24">
        <v>341</v>
      </c>
    </row>
    <row r="309" spans="1:11" ht="18.75" customHeight="1">
      <c r="A309" s="401">
        <v>5240</v>
      </c>
      <c r="B309" s="385">
        <v>426900</v>
      </c>
      <c r="C309" s="394" t="s">
        <v>846</v>
      </c>
      <c r="D309" s="22">
        <v>410</v>
      </c>
      <c r="E309" s="23">
        <f t="shared" si="78"/>
        <v>403</v>
      </c>
      <c r="F309" s="22">
        <v>18</v>
      </c>
      <c r="G309" s="22"/>
      <c r="H309" s="22"/>
      <c r="I309" s="22"/>
      <c r="J309" s="22"/>
      <c r="K309" s="24">
        <v>385</v>
      </c>
    </row>
    <row r="310" spans="1:11" ht="25.5">
      <c r="A310" s="400">
        <v>5241</v>
      </c>
      <c r="B310" s="15">
        <v>430000</v>
      </c>
      <c r="C310" s="393" t="s">
        <v>1552</v>
      </c>
      <c r="D310" s="20">
        <f>D311+D319+D321+D323+D327</f>
        <v>2102</v>
      </c>
      <c r="E310" s="20">
        <f t="shared" si="78"/>
        <v>2039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2039</v>
      </c>
    </row>
    <row r="311" spans="1:11" ht="25.5">
      <c r="A311" s="400">
        <v>5242</v>
      </c>
      <c r="B311" s="15">
        <v>431000</v>
      </c>
      <c r="C311" s="393" t="s">
        <v>1553</v>
      </c>
      <c r="D311" s="20">
        <f>SUM(D312:D314)</f>
        <v>2070</v>
      </c>
      <c r="E311" s="20">
        <f t="shared" si="78"/>
        <v>2013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2013</v>
      </c>
    </row>
    <row r="312" spans="1:11" ht="18.75" customHeight="1">
      <c r="A312" s="401">
        <v>5243</v>
      </c>
      <c r="B312" s="385">
        <v>431100</v>
      </c>
      <c r="C312" s="394" t="s">
        <v>1554</v>
      </c>
      <c r="D312" s="22">
        <v>170</v>
      </c>
      <c r="E312" s="23">
        <f t="shared" si="78"/>
        <v>158</v>
      </c>
      <c r="F312" s="22"/>
      <c r="G312" s="22"/>
      <c r="H312" s="22"/>
      <c r="I312" s="22"/>
      <c r="J312" s="22"/>
      <c r="K312" s="24">
        <v>158</v>
      </c>
    </row>
    <row r="313" spans="1:11" ht="18.75" customHeight="1">
      <c r="A313" s="401">
        <v>5244</v>
      </c>
      <c r="B313" s="385">
        <v>431200</v>
      </c>
      <c r="C313" s="394" t="s">
        <v>1019</v>
      </c>
      <c r="D313" s="22">
        <v>1900</v>
      </c>
      <c r="E313" s="23">
        <f t="shared" si="78"/>
        <v>1855</v>
      </c>
      <c r="F313" s="22"/>
      <c r="G313" s="22"/>
      <c r="H313" s="22"/>
      <c r="I313" s="22"/>
      <c r="J313" s="22"/>
      <c r="K313" s="24">
        <v>1855</v>
      </c>
    </row>
    <row r="314" spans="1:11" ht="18.75" customHeight="1">
      <c r="A314" s="401">
        <v>5245</v>
      </c>
      <c r="B314" s="385">
        <v>431300</v>
      </c>
      <c r="C314" s="394" t="s">
        <v>1020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528" t="s">
        <v>857</v>
      </c>
      <c r="B315" s="529" t="s">
        <v>858</v>
      </c>
      <c r="C315" s="530" t="s">
        <v>859</v>
      </c>
      <c r="D315" s="530" t="s">
        <v>1641</v>
      </c>
      <c r="E315" s="521" t="s">
        <v>577</v>
      </c>
      <c r="F315" s="522"/>
      <c r="G315" s="522"/>
      <c r="H315" s="522"/>
      <c r="I315" s="522"/>
      <c r="J315" s="522"/>
      <c r="K315" s="525"/>
    </row>
    <row r="316" spans="1:11" ht="12.75" customHeight="1">
      <c r="A316" s="528"/>
      <c r="B316" s="529"/>
      <c r="C316" s="530"/>
      <c r="D316" s="530"/>
      <c r="E316" s="521" t="s">
        <v>1646</v>
      </c>
      <c r="F316" s="521" t="s">
        <v>636</v>
      </c>
      <c r="G316" s="522"/>
      <c r="H316" s="522"/>
      <c r="I316" s="522"/>
      <c r="J316" s="521" t="s">
        <v>1638</v>
      </c>
      <c r="K316" s="523" t="s">
        <v>92</v>
      </c>
    </row>
    <row r="317" spans="1:11" ht="25.5">
      <c r="A317" s="528"/>
      <c r="B317" s="529"/>
      <c r="C317" s="530"/>
      <c r="D317" s="530"/>
      <c r="E317" s="522"/>
      <c r="F317" s="15" t="s">
        <v>578</v>
      </c>
      <c r="G317" s="15" t="s">
        <v>669</v>
      </c>
      <c r="H317" s="15" t="s">
        <v>1637</v>
      </c>
      <c r="I317" s="15" t="s">
        <v>91</v>
      </c>
      <c r="J317" s="522"/>
      <c r="K317" s="525"/>
    </row>
    <row r="318" spans="1:11">
      <c r="A318" s="34" t="s">
        <v>625</v>
      </c>
      <c r="B318" s="25" t="s">
        <v>626</v>
      </c>
      <c r="C318" s="25" t="s">
        <v>627</v>
      </c>
      <c r="D318" s="25" t="s">
        <v>628</v>
      </c>
      <c r="E318" s="25" t="s">
        <v>629</v>
      </c>
      <c r="F318" s="25" t="s">
        <v>630</v>
      </c>
      <c r="G318" s="25" t="s">
        <v>631</v>
      </c>
      <c r="H318" s="25" t="s">
        <v>632</v>
      </c>
      <c r="I318" s="25" t="s">
        <v>633</v>
      </c>
      <c r="J318" s="25" t="s">
        <v>634</v>
      </c>
      <c r="K318" s="35" t="s">
        <v>635</v>
      </c>
    </row>
    <row r="319" spans="1:11" ht="27.75" customHeight="1">
      <c r="A319" s="400">
        <v>5246</v>
      </c>
      <c r="B319" s="15">
        <v>432000</v>
      </c>
      <c r="C319" s="393" t="s">
        <v>1555</v>
      </c>
      <c r="D319" s="20">
        <f>D320</f>
        <v>7</v>
      </c>
      <c r="E319" s="20">
        <f t="shared" si="78"/>
        <v>5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5</v>
      </c>
    </row>
    <row r="320" spans="1:11" ht="19.5" customHeight="1">
      <c r="A320" s="401">
        <v>5247</v>
      </c>
      <c r="B320" s="385">
        <v>432100</v>
      </c>
      <c r="C320" s="394" t="s">
        <v>1272</v>
      </c>
      <c r="D320" s="22">
        <v>7</v>
      </c>
      <c r="E320" s="23">
        <f t="shared" si="78"/>
        <v>5</v>
      </c>
      <c r="F320" s="22"/>
      <c r="G320" s="22"/>
      <c r="H320" s="22"/>
      <c r="I320" s="22"/>
      <c r="J320" s="22"/>
      <c r="K320" s="24">
        <v>5</v>
      </c>
    </row>
    <row r="321" spans="1:11" ht="19.5" customHeight="1">
      <c r="A321" s="400">
        <v>5248</v>
      </c>
      <c r="B321" s="15">
        <v>433000</v>
      </c>
      <c r="C321" s="393" t="s">
        <v>1556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401">
        <v>5249</v>
      </c>
      <c r="B322" s="385">
        <v>433100</v>
      </c>
      <c r="C322" s="394" t="s">
        <v>1022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400">
        <v>5250</v>
      </c>
      <c r="B323" s="15">
        <v>434000</v>
      </c>
      <c r="C323" s="393" t="s">
        <v>1557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401">
        <v>5251</v>
      </c>
      <c r="B324" s="385">
        <v>434100</v>
      </c>
      <c r="C324" s="394" t="s">
        <v>1023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401">
        <v>5252</v>
      </c>
      <c r="B325" s="385">
        <v>434200</v>
      </c>
      <c r="C325" s="394" t="s">
        <v>1024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401">
        <v>5253</v>
      </c>
      <c r="B326" s="385">
        <v>434300</v>
      </c>
      <c r="C326" s="394" t="s">
        <v>1025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400">
        <v>5254</v>
      </c>
      <c r="B327" s="15">
        <v>435000</v>
      </c>
      <c r="C327" s="393" t="s">
        <v>1558</v>
      </c>
      <c r="D327" s="20">
        <f>D328</f>
        <v>25</v>
      </c>
      <c r="E327" s="20">
        <f t="shared" si="78"/>
        <v>21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21</v>
      </c>
    </row>
    <row r="328" spans="1:11" ht="19.5" customHeight="1">
      <c r="A328" s="401">
        <v>5255</v>
      </c>
      <c r="B328" s="385">
        <v>435100</v>
      </c>
      <c r="C328" s="394" t="s">
        <v>1026</v>
      </c>
      <c r="D328" s="22">
        <v>25</v>
      </c>
      <c r="E328" s="23">
        <f t="shared" si="78"/>
        <v>21</v>
      </c>
      <c r="F328" s="22"/>
      <c r="G328" s="22"/>
      <c r="H328" s="22"/>
      <c r="I328" s="22"/>
      <c r="J328" s="22"/>
      <c r="K328" s="24">
        <v>21</v>
      </c>
    </row>
    <row r="329" spans="1:11" ht="26.25" customHeight="1">
      <c r="A329" s="400">
        <v>5256</v>
      </c>
      <c r="B329" s="15">
        <v>440000</v>
      </c>
      <c r="C329" s="393" t="s">
        <v>1559</v>
      </c>
      <c r="D329" s="20">
        <f>D330+D340+D351+D353</f>
        <v>15</v>
      </c>
      <c r="E329" s="20">
        <f t="shared" si="78"/>
        <v>0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0</v>
      </c>
    </row>
    <row r="330" spans="1:11" ht="18" customHeight="1">
      <c r="A330" s="400">
        <v>5257</v>
      </c>
      <c r="B330" s="15">
        <v>441000</v>
      </c>
      <c r="C330" s="393" t="s">
        <v>1560</v>
      </c>
      <c r="D330" s="20">
        <f>SUM(D331:D339)</f>
        <v>15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401">
        <v>5258</v>
      </c>
      <c r="B331" s="385">
        <v>441100</v>
      </c>
      <c r="C331" s="394" t="s">
        <v>499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401">
        <v>5259</v>
      </c>
      <c r="B332" s="385">
        <v>441200</v>
      </c>
      <c r="C332" s="394" t="s">
        <v>500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401">
        <v>5260</v>
      </c>
      <c r="B333" s="385">
        <v>441300</v>
      </c>
      <c r="C333" s="394" t="s">
        <v>501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401">
        <v>5261</v>
      </c>
      <c r="B334" s="385">
        <v>441400</v>
      </c>
      <c r="C334" s="394" t="s">
        <v>502</v>
      </c>
      <c r="D334" s="22">
        <v>15</v>
      </c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401">
        <v>5262</v>
      </c>
      <c r="B335" s="385">
        <v>441500</v>
      </c>
      <c r="C335" s="394" t="s">
        <v>503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401">
        <v>5263</v>
      </c>
      <c r="B336" s="385">
        <v>441600</v>
      </c>
      <c r="C336" s="394" t="s">
        <v>647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401">
        <v>5264</v>
      </c>
      <c r="B337" s="385">
        <v>441700</v>
      </c>
      <c r="C337" s="394" t="s">
        <v>246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401">
        <v>5265</v>
      </c>
      <c r="B338" s="385">
        <v>441800</v>
      </c>
      <c r="C338" s="394" t="s">
        <v>247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401">
        <v>5266</v>
      </c>
      <c r="B339" s="385">
        <v>441900</v>
      </c>
      <c r="C339" s="394" t="s">
        <v>169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400">
        <v>5267</v>
      </c>
      <c r="B340" s="15">
        <v>442000</v>
      </c>
      <c r="C340" s="393" t="s">
        <v>1561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401">
        <v>5268</v>
      </c>
      <c r="B341" s="385">
        <v>442100</v>
      </c>
      <c r="C341" s="394" t="s">
        <v>1280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401">
        <v>5269</v>
      </c>
      <c r="B342" s="385">
        <v>442200</v>
      </c>
      <c r="C342" s="394" t="s">
        <v>248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401">
        <v>5270</v>
      </c>
      <c r="B343" s="385">
        <v>442300</v>
      </c>
      <c r="C343" s="394" t="s">
        <v>249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401">
        <v>5271</v>
      </c>
      <c r="B344" s="385">
        <v>442400</v>
      </c>
      <c r="C344" s="394" t="s">
        <v>250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528" t="s">
        <v>857</v>
      </c>
      <c r="B345" s="529" t="s">
        <v>858</v>
      </c>
      <c r="C345" s="530" t="s">
        <v>859</v>
      </c>
      <c r="D345" s="530" t="s">
        <v>1641</v>
      </c>
      <c r="E345" s="521" t="s">
        <v>577</v>
      </c>
      <c r="F345" s="522"/>
      <c r="G345" s="522"/>
      <c r="H345" s="522"/>
      <c r="I345" s="522"/>
      <c r="J345" s="522"/>
      <c r="K345" s="525"/>
    </row>
    <row r="346" spans="1:11" ht="12.75" customHeight="1">
      <c r="A346" s="528"/>
      <c r="B346" s="529"/>
      <c r="C346" s="530"/>
      <c r="D346" s="530"/>
      <c r="E346" s="521" t="s">
        <v>1646</v>
      </c>
      <c r="F346" s="521" t="s">
        <v>636</v>
      </c>
      <c r="G346" s="522"/>
      <c r="H346" s="522"/>
      <c r="I346" s="522"/>
      <c r="J346" s="521" t="s">
        <v>1638</v>
      </c>
      <c r="K346" s="523" t="s">
        <v>92</v>
      </c>
    </row>
    <row r="347" spans="1:11" ht="25.5">
      <c r="A347" s="528"/>
      <c r="B347" s="529"/>
      <c r="C347" s="530"/>
      <c r="D347" s="530"/>
      <c r="E347" s="522"/>
      <c r="F347" s="15" t="s">
        <v>578</v>
      </c>
      <c r="G347" s="15" t="s">
        <v>669</v>
      </c>
      <c r="H347" s="15" t="s">
        <v>1637</v>
      </c>
      <c r="I347" s="15" t="s">
        <v>91</v>
      </c>
      <c r="J347" s="522"/>
      <c r="K347" s="525"/>
    </row>
    <row r="348" spans="1:11">
      <c r="A348" s="34" t="s">
        <v>625</v>
      </c>
      <c r="B348" s="25" t="s">
        <v>626</v>
      </c>
      <c r="C348" s="25" t="s">
        <v>627</v>
      </c>
      <c r="D348" s="25" t="s">
        <v>628</v>
      </c>
      <c r="E348" s="25" t="s">
        <v>629</v>
      </c>
      <c r="F348" s="25" t="s">
        <v>630</v>
      </c>
      <c r="G348" s="25" t="s">
        <v>631</v>
      </c>
      <c r="H348" s="25" t="s">
        <v>632</v>
      </c>
      <c r="I348" s="25" t="s">
        <v>633</v>
      </c>
      <c r="J348" s="25" t="s">
        <v>634</v>
      </c>
      <c r="K348" s="35" t="s">
        <v>635</v>
      </c>
    </row>
    <row r="349" spans="1:11" ht="18.75" customHeight="1">
      <c r="A349" s="401">
        <v>5272</v>
      </c>
      <c r="B349" s="385">
        <v>442500</v>
      </c>
      <c r="C349" s="394" t="s">
        <v>649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401">
        <v>5273</v>
      </c>
      <c r="B350" s="385">
        <v>442600</v>
      </c>
      <c r="C350" s="394" t="s">
        <v>650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400">
        <v>5274</v>
      </c>
      <c r="B351" s="15">
        <v>443000</v>
      </c>
      <c r="C351" s="393" t="s">
        <v>1562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401">
        <v>5275</v>
      </c>
      <c r="B352" s="385">
        <v>443100</v>
      </c>
      <c r="C352" s="394" t="s">
        <v>1028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400">
        <v>5276</v>
      </c>
      <c r="B353" s="15">
        <v>444000</v>
      </c>
      <c r="C353" s="393" t="s">
        <v>1563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401">
        <v>5277</v>
      </c>
      <c r="B354" s="385">
        <v>444100</v>
      </c>
      <c r="C354" s="394" t="s">
        <v>1053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401">
        <v>5278</v>
      </c>
      <c r="B355" s="385">
        <v>444200</v>
      </c>
      <c r="C355" s="394" t="s">
        <v>1054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401">
        <v>5279</v>
      </c>
      <c r="B356" s="385">
        <v>444300</v>
      </c>
      <c r="C356" s="394" t="s">
        <v>1283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400">
        <v>5280</v>
      </c>
      <c r="B357" s="15">
        <v>450000</v>
      </c>
      <c r="C357" s="393" t="s">
        <v>1564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400">
        <v>5281</v>
      </c>
      <c r="B358" s="15">
        <v>451000</v>
      </c>
      <c r="C358" s="393" t="s">
        <v>1565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401">
        <v>5282</v>
      </c>
      <c r="B359" s="385">
        <v>451100</v>
      </c>
      <c r="C359" s="394" t="s">
        <v>529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401">
        <v>5283</v>
      </c>
      <c r="B360" s="385">
        <v>451200</v>
      </c>
      <c r="C360" s="394" t="s">
        <v>530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400">
        <v>5284</v>
      </c>
      <c r="B361" s="15">
        <v>452000</v>
      </c>
      <c r="C361" s="393" t="s">
        <v>1566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401">
        <v>5285</v>
      </c>
      <c r="B362" s="385">
        <v>452100</v>
      </c>
      <c r="C362" s="394" t="s">
        <v>531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401">
        <v>5286</v>
      </c>
      <c r="B363" s="385">
        <v>452200</v>
      </c>
      <c r="C363" s="394" t="s">
        <v>532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400">
        <v>5287</v>
      </c>
      <c r="B364" s="15">
        <v>453000</v>
      </c>
      <c r="C364" s="393" t="s">
        <v>1567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401">
        <v>5288</v>
      </c>
      <c r="B365" s="385">
        <v>453100</v>
      </c>
      <c r="C365" s="394" t="s">
        <v>533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401">
        <v>5289</v>
      </c>
      <c r="B366" s="385">
        <v>453200</v>
      </c>
      <c r="C366" s="394" t="s">
        <v>534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400">
        <v>5290</v>
      </c>
      <c r="B367" s="15">
        <v>454000</v>
      </c>
      <c r="C367" s="393" t="s">
        <v>1568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401">
        <v>5291</v>
      </c>
      <c r="B368" s="385">
        <v>454100</v>
      </c>
      <c r="C368" s="394" t="s">
        <v>535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401">
        <v>5292</v>
      </c>
      <c r="B369" s="385">
        <v>454200</v>
      </c>
      <c r="C369" s="394" t="s">
        <v>536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400">
        <v>5293</v>
      </c>
      <c r="B370" s="15">
        <v>460000</v>
      </c>
      <c r="C370" s="393" t="s">
        <v>1569</v>
      </c>
      <c r="D370" s="20">
        <f>D375+D378+D381+D384+D387</f>
        <v>100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>
      <c r="A371" s="528" t="s">
        <v>857</v>
      </c>
      <c r="B371" s="529" t="s">
        <v>858</v>
      </c>
      <c r="C371" s="530" t="s">
        <v>859</v>
      </c>
      <c r="D371" s="530" t="s">
        <v>1641</v>
      </c>
      <c r="E371" s="521" t="s">
        <v>577</v>
      </c>
      <c r="F371" s="522"/>
      <c r="G371" s="522"/>
      <c r="H371" s="522"/>
      <c r="I371" s="522"/>
      <c r="J371" s="522"/>
      <c r="K371" s="525"/>
    </row>
    <row r="372" spans="1:11" ht="12.75" customHeight="1">
      <c r="A372" s="528"/>
      <c r="B372" s="529"/>
      <c r="C372" s="530"/>
      <c r="D372" s="530"/>
      <c r="E372" s="521" t="s">
        <v>1646</v>
      </c>
      <c r="F372" s="521" t="s">
        <v>636</v>
      </c>
      <c r="G372" s="522"/>
      <c r="H372" s="522"/>
      <c r="I372" s="522"/>
      <c r="J372" s="521" t="s">
        <v>1638</v>
      </c>
      <c r="K372" s="523" t="s">
        <v>92</v>
      </c>
    </row>
    <row r="373" spans="1:11" ht="25.5">
      <c r="A373" s="528"/>
      <c r="B373" s="529"/>
      <c r="C373" s="530"/>
      <c r="D373" s="530"/>
      <c r="E373" s="522"/>
      <c r="F373" s="15" t="s">
        <v>578</v>
      </c>
      <c r="G373" s="15" t="s">
        <v>669</v>
      </c>
      <c r="H373" s="15" t="s">
        <v>1637</v>
      </c>
      <c r="I373" s="15" t="s">
        <v>91</v>
      </c>
      <c r="J373" s="522"/>
      <c r="K373" s="525"/>
    </row>
    <row r="374" spans="1:11">
      <c r="A374" s="34" t="s">
        <v>625</v>
      </c>
      <c r="B374" s="25" t="s">
        <v>626</v>
      </c>
      <c r="C374" s="25" t="s">
        <v>627</v>
      </c>
      <c r="D374" s="25" t="s">
        <v>628</v>
      </c>
      <c r="E374" s="25" t="s">
        <v>629</v>
      </c>
      <c r="F374" s="25" t="s">
        <v>630</v>
      </c>
      <c r="G374" s="25" t="s">
        <v>631</v>
      </c>
      <c r="H374" s="25" t="s">
        <v>632</v>
      </c>
      <c r="I374" s="25" t="s">
        <v>633</v>
      </c>
      <c r="J374" s="25" t="s">
        <v>634</v>
      </c>
      <c r="K374" s="35" t="s">
        <v>635</v>
      </c>
    </row>
    <row r="375" spans="1:11" ht="15.75" customHeight="1">
      <c r="A375" s="400">
        <v>5294</v>
      </c>
      <c r="B375" s="15">
        <v>461000</v>
      </c>
      <c r="C375" s="393" t="s">
        <v>1570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401">
        <v>5295</v>
      </c>
      <c r="B376" s="385">
        <v>461100</v>
      </c>
      <c r="C376" s="394" t="s">
        <v>537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401">
        <v>5296</v>
      </c>
      <c r="B377" s="385">
        <v>461200</v>
      </c>
      <c r="C377" s="394" t="s">
        <v>538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400">
        <v>5297</v>
      </c>
      <c r="B378" s="15">
        <v>462000</v>
      </c>
      <c r="C378" s="393" t="s">
        <v>1571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401">
        <v>5298</v>
      </c>
      <c r="B379" s="385">
        <v>462100</v>
      </c>
      <c r="C379" s="394" t="s">
        <v>1029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401">
        <v>5299</v>
      </c>
      <c r="B380" s="385">
        <v>462200</v>
      </c>
      <c r="C380" s="394" t="s">
        <v>779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400">
        <v>5300</v>
      </c>
      <c r="B381" s="15">
        <v>463000</v>
      </c>
      <c r="C381" s="393" t="s">
        <v>1572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401">
        <v>5301</v>
      </c>
      <c r="B382" s="385">
        <v>463100</v>
      </c>
      <c r="C382" s="394" t="s">
        <v>479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401">
        <v>5302</v>
      </c>
      <c r="B383" s="385">
        <v>463200</v>
      </c>
      <c r="C383" s="394" t="s">
        <v>648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400">
        <v>5303</v>
      </c>
      <c r="B384" s="15">
        <v>464000</v>
      </c>
      <c r="C384" s="393" t="s">
        <v>1573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401">
        <v>5304</v>
      </c>
      <c r="B385" s="385">
        <v>464100</v>
      </c>
      <c r="C385" s="394" t="s">
        <v>86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401">
        <v>5305</v>
      </c>
      <c r="B386" s="385">
        <v>464200</v>
      </c>
      <c r="C386" s="394" t="s">
        <v>87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400">
        <v>5306</v>
      </c>
      <c r="B387" s="15">
        <v>465000</v>
      </c>
      <c r="C387" s="393" t="s">
        <v>1574</v>
      </c>
      <c r="D387" s="20">
        <f>D388+D389</f>
        <v>100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401">
        <v>5307</v>
      </c>
      <c r="B388" s="385">
        <v>465100</v>
      </c>
      <c r="C388" s="394" t="s">
        <v>88</v>
      </c>
      <c r="D388" s="22">
        <v>100</v>
      </c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401">
        <v>5308</v>
      </c>
      <c r="B389" s="385">
        <v>465200</v>
      </c>
      <c r="C389" s="394" t="s">
        <v>89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400">
        <v>5309</v>
      </c>
      <c r="B390" s="15">
        <v>470000</v>
      </c>
      <c r="C390" s="393" t="s">
        <v>1575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400">
        <v>5310</v>
      </c>
      <c r="B391" s="15">
        <v>471000</v>
      </c>
      <c r="C391" s="393" t="s">
        <v>1576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401">
        <v>5311</v>
      </c>
      <c r="B392" s="385">
        <v>471100</v>
      </c>
      <c r="C392" s="394" t="s">
        <v>295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401">
        <v>5312</v>
      </c>
      <c r="B393" s="385">
        <v>471200</v>
      </c>
      <c r="C393" s="394" t="s">
        <v>138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401">
        <v>5313</v>
      </c>
      <c r="B394" s="385">
        <v>471900</v>
      </c>
      <c r="C394" s="394" t="s">
        <v>139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400">
        <v>5314</v>
      </c>
      <c r="B395" s="15">
        <v>472000</v>
      </c>
      <c r="C395" s="393" t="s">
        <v>1577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528" t="s">
        <v>857</v>
      </c>
      <c r="B396" s="529" t="s">
        <v>858</v>
      </c>
      <c r="C396" s="530" t="s">
        <v>859</v>
      </c>
      <c r="D396" s="530" t="s">
        <v>1641</v>
      </c>
      <c r="E396" s="521" t="s">
        <v>577</v>
      </c>
      <c r="F396" s="522"/>
      <c r="G396" s="522"/>
      <c r="H396" s="522"/>
      <c r="I396" s="522"/>
      <c r="J396" s="522"/>
      <c r="K396" s="525"/>
    </row>
    <row r="397" spans="1:11" ht="12.75" customHeight="1">
      <c r="A397" s="528"/>
      <c r="B397" s="529"/>
      <c r="C397" s="530"/>
      <c r="D397" s="530"/>
      <c r="E397" s="521" t="s">
        <v>1646</v>
      </c>
      <c r="F397" s="521" t="s">
        <v>636</v>
      </c>
      <c r="G397" s="522"/>
      <c r="H397" s="522"/>
      <c r="I397" s="522"/>
      <c r="J397" s="521" t="s">
        <v>1638</v>
      </c>
      <c r="K397" s="523" t="s">
        <v>92</v>
      </c>
    </row>
    <row r="398" spans="1:11" ht="25.5">
      <c r="A398" s="528"/>
      <c r="B398" s="529"/>
      <c r="C398" s="530"/>
      <c r="D398" s="530"/>
      <c r="E398" s="522"/>
      <c r="F398" s="15" t="s">
        <v>578</v>
      </c>
      <c r="G398" s="15" t="s">
        <v>669</v>
      </c>
      <c r="H398" s="15" t="s">
        <v>1637</v>
      </c>
      <c r="I398" s="15" t="s">
        <v>91</v>
      </c>
      <c r="J398" s="522"/>
      <c r="K398" s="525"/>
    </row>
    <row r="399" spans="1:11">
      <c r="A399" s="34" t="s">
        <v>625</v>
      </c>
      <c r="B399" s="25" t="s">
        <v>626</v>
      </c>
      <c r="C399" s="25" t="s">
        <v>627</v>
      </c>
      <c r="D399" s="25" t="s">
        <v>628</v>
      </c>
      <c r="E399" s="25" t="s">
        <v>629</v>
      </c>
      <c r="F399" s="25" t="s">
        <v>630</v>
      </c>
      <c r="G399" s="25" t="s">
        <v>631</v>
      </c>
      <c r="H399" s="25" t="s">
        <v>632</v>
      </c>
      <c r="I399" s="25" t="s">
        <v>633</v>
      </c>
      <c r="J399" s="25" t="s">
        <v>634</v>
      </c>
      <c r="K399" s="35" t="s">
        <v>635</v>
      </c>
    </row>
    <row r="400" spans="1:11" ht="18.75" customHeight="1">
      <c r="A400" s="401">
        <v>5315</v>
      </c>
      <c r="B400" s="385">
        <v>472100</v>
      </c>
      <c r="C400" s="394" t="s">
        <v>140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401">
        <v>5316</v>
      </c>
      <c r="B401" s="385">
        <v>472200</v>
      </c>
      <c r="C401" s="394" t="s">
        <v>1578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401">
        <v>5317</v>
      </c>
      <c r="B402" s="385">
        <v>472300</v>
      </c>
      <c r="C402" s="394" t="s">
        <v>1579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401">
        <v>5318</v>
      </c>
      <c r="B403" s="385">
        <v>472400</v>
      </c>
      <c r="C403" s="394" t="s">
        <v>1580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401">
        <v>5319</v>
      </c>
      <c r="B404" s="385">
        <v>472500</v>
      </c>
      <c r="C404" s="394" t="s">
        <v>61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401">
        <v>5320</v>
      </c>
      <c r="B405" s="385">
        <v>472600</v>
      </c>
      <c r="C405" s="394" t="s">
        <v>62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401">
        <v>5321</v>
      </c>
      <c r="B406" s="385">
        <v>472700</v>
      </c>
      <c r="C406" s="394" t="s">
        <v>1581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401">
        <v>5322</v>
      </c>
      <c r="B407" s="385">
        <v>472800</v>
      </c>
      <c r="C407" s="394" t="s">
        <v>1582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401">
        <v>5323</v>
      </c>
      <c r="B408" s="385">
        <v>472900</v>
      </c>
      <c r="C408" s="394" t="s">
        <v>1064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400">
        <v>5324</v>
      </c>
      <c r="B409" s="15">
        <v>480000</v>
      </c>
      <c r="C409" s="393" t="s">
        <v>1583</v>
      </c>
      <c r="D409" s="20">
        <f>D410+D413+D417+D419+D422+D428</f>
        <v>100</v>
      </c>
      <c r="E409" s="20">
        <f t="shared" si="98"/>
        <v>40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40</v>
      </c>
    </row>
    <row r="410" spans="1:11" ht="25.5">
      <c r="A410" s="400">
        <v>5325</v>
      </c>
      <c r="B410" s="15">
        <v>481000</v>
      </c>
      <c r="C410" s="393" t="s">
        <v>1584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401">
        <v>5326</v>
      </c>
      <c r="B411" s="385">
        <v>481100</v>
      </c>
      <c r="C411" s="394" t="s">
        <v>539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401">
        <v>5327</v>
      </c>
      <c r="B412" s="385">
        <v>481900</v>
      </c>
      <c r="C412" s="394" t="s">
        <v>540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400">
        <v>5328</v>
      </c>
      <c r="B413" s="15">
        <v>482000</v>
      </c>
      <c r="C413" s="393" t="s">
        <v>1585</v>
      </c>
      <c r="D413" s="20">
        <f>SUM(D414:D416)</f>
        <v>100</v>
      </c>
      <c r="E413" s="20">
        <f t="shared" si="98"/>
        <v>40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40</v>
      </c>
    </row>
    <row r="414" spans="1:11" ht="18.75" customHeight="1">
      <c r="A414" s="401">
        <v>5329</v>
      </c>
      <c r="B414" s="385">
        <v>482100</v>
      </c>
      <c r="C414" s="394" t="s">
        <v>245</v>
      </c>
      <c r="D414" s="22">
        <v>80</v>
      </c>
      <c r="E414" s="23">
        <f t="shared" si="98"/>
        <v>32</v>
      </c>
      <c r="F414" s="22"/>
      <c r="G414" s="22"/>
      <c r="H414" s="22"/>
      <c r="I414" s="22"/>
      <c r="J414" s="22"/>
      <c r="K414" s="24">
        <v>32</v>
      </c>
    </row>
    <row r="415" spans="1:11" ht="18.75" customHeight="1">
      <c r="A415" s="401">
        <v>5330</v>
      </c>
      <c r="B415" s="385">
        <v>482200</v>
      </c>
      <c r="C415" s="394" t="s">
        <v>90</v>
      </c>
      <c r="D415" s="22">
        <v>20</v>
      </c>
      <c r="E415" s="23">
        <f t="shared" si="98"/>
        <v>8</v>
      </c>
      <c r="F415" s="22"/>
      <c r="G415" s="22"/>
      <c r="H415" s="22"/>
      <c r="I415" s="22"/>
      <c r="J415" s="22"/>
      <c r="K415" s="24">
        <v>8</v>
      </c>
    </row>
    <row r="416" spans="1:11" ht="18.75" customHeight="1">
      <c r="A416" s="401">
        <v>5331</v>
      </c>
      <c r="B416" s="385">
        <v>482300</v>
      </c>
      <c r="C416" s="394" t="s">
        <v>1301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400">
        <v>5332</v>
      </c>
      <c r="B417" s="15">
        <v>483000</v>
      </c>
      <c r="C417" s="393" t="s">
        <v>1586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401">
        <v>5333</v>
      </c>
      <c r="B418" s="385">
        <v>483100</v>
      </c>
      <c r="C418" s="394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400">
        <v>5334</v>
      </c>
      <c r="B419" s="15">
        <v>484000</v>
      </c>
      <c r="C419" s="393" t="s">
        <v>1587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401">
        <v>5335</v>
      </c>
      <c r="B420" s="385">
        <v>484100</v>
      </c>
      <c r="C420" s="394" t="s">
        <v>930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401">
        <v>5336</v>
      </c>
      <c r="B421" s="385">
        <v>484200</v>
      </c>
      <c r="C421" s="394" t="s">
        <v>665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400">
        <v>5337</v>
      </c>
      <c r="B422" s="15">
        <v>485000</v>
      </c>
      <c r="C422" s="393" t="s">
        <v>1588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401">
        <v>5338</v>
      </c>
      <c r="B423" s="385">
        <v>485100</v>
      </c>
      <c r="C423" s="394" t="s">
        <v>1589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528" t="s">
        <v>857</v>
      </c>
      <c r="B424" s="529" t="s">
        <v>858</v>
      </c>
      <c r="C424" s="530" t="s">
        <v>859</v>
      </c>
      <c r="D424" s="530" t="s">
        <v>1641</v>
      </c>
      <c r="E424" s="521" t="s">
        <v>577</v>
      </c>
      <c r="F424" s="522"/>
      <c r="G424" s="522"/>
      <c r="H424" s="522"/>
      <c r="I424" s="522"/>
      <c r="J424" s="522"/>
      <c r="K424" s="525"/>
    </row>
    <row r="425" spans="1:11" ht="12.75" customHeight="1">
      <c r="A425" s="528"/>
      <c r="B425" s="529"/>
      <c r="C425" s="530"/>
      <c r="D425" s="530"/>
      <c r="E425" s="521" t="s">
        <v>1646</v>
      </c>
      <c r="F425" s="521" t="s">
        <v>636</v>
      </c>
      <c r="G425" s="522"/>
      <c r="H425" s="522"/>
      <c r="I425" s="522"/>
      <c r="J425" s="521" t="s">
        <v>1638</v>
      </c>
      <c r="K425" s="523" t="s">
        <v>92</v>
      </c>
    </row>
    <row r="426" spans="1:11" ht="25.5">
      <c r="A426" s="528"/>
      <c r="B426" s="529"/>
      <c r="C426" s="530"/>
      <c r="D426" s="530"/>
      <c r="E426" s="522"/>
      <c r="F426" s="15" t="s">
        <v>578</v>
      </c>
      <c r="G426" s="15" t="s">
        <v>669</v>
      </c>
      <c r="H426" s="15" t="s">
        <v>1637</v>
      </c>
      <c r="I426" s="15" t="s">
        <v>91</v>
      </c>
      <c r="J426" s="522"/>
      <c r="K426" s="525"/>
    </row>
    <row r="427" spans="1:11">
      <c r="A427" s="34" t="s">
        <v>625</v>
      </c>
      <c r="B427" s="25" t="s">
        <v>626</v>
      </c>
      <c r="C427" s="25" t="s">
        <v>627</v>
      </c>
      <c r="D427" s="25" t="s">
        <v>628</v>
      </c>
      <c r="E427" s="25" t="s">
        <v>629</v>
      </c>
      <c r="F427" s="25" t="s">
        <v>630</v>
      </c>
      <c r="G427" s="25" t="s">
        <v>631</v>
      </c>
      <c r="H427" s="25" t="s">
        <v>632</v>
      </c>
      <c r="I427" s="25" t="s">
        <v>633</v>
      </c>
      <c r="J427" s="25" t="s">
        <v>634</v>
      </c>
      <c r="K427" s="35" t="s">
        <v>635</v>
      </c>
    </row>
    <row r="428" spans="1:11" ht="38.25">
      <c r="A428" s="400">
        <v>5339</v>
      </c>
      <c r="B428" s="15">
        <v>489000</v>
      </c>
      <c r="C428" s="393" t="s">
        <v>1590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401">
        <v>5340</v>
      </c>
      <c r="B429" s="385">
        <v>489100</v>
      </c>
      <c r="C429" s="394" t="s">
        <v>936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400">
        <v>5341</v>
      </c>
      <c r="B430" s="15">
        <v>500000</v>
      </c>
      <c r="C430" s="393" t="s">
        <v>1591</v>
      </c>
      <c r="D430" s="20">
        <f>D431+D453+D466+D469+D477</f>
        <v>7875</v>
      </c>
      <c r="E430" s="20">
        <f t="shared" si="98"/>
        <v>6099</v>
      </c>
      <c r="F430" s="20">
        <f t="shared" ref="F430:K430" si="112">F431+F453+F466+F469+F477</f>
        <v>0</v>
      </c>
      <c r="G430" s="20">
        <f t="shared" si="112"/>
        <v>924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5175</v>
      </c>
    </row>
    <row r="431" spans="1:11" ht="25.5">
      <c r="A431" s="400">
        <v>5342</v>
      </c>
      <c r="B431" s="15">
        <v>510000</v>
      </c>
      <c r="C431" s="393" t="s">
        <v>1592</v>
      </c>
      <c r="D431" s="20">
        <f>D432+D437+D447+D449+D451</f>
        <v>7875</v>
      </c>
      <c r="E431" s="20">
        <f t="shared" si="98"/>
        <v>6099</v>
      </c>
      <c r="F431" s="20">
        <f t="shared" ref="F431:K431" si="113">F432+F437+F447+F449+F451</f>
        <v>0</v>
      </c>
      <c r="G431" s="20">
        <f t="shared" si="113"/>
        <v>924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5175</v>
      </c>
    </row>
    <row r="432" spans="1:11" ht="27" customHeight="1">
      <c r="A432" s="400">
        <v>5343</v>
      </c>
      <c r="B432" s="15">
        <v>511000</v>
      </c>
      <c r="C432" s="393" t="s">
        <v>1593</v>
      </c>
      <c r="D432" s="20">
        <f>SUM(D433:D436)</f>
        <v>5995</v>
      </c>
      <c r="E432" s="20">
        <f t="shared" si="98"/>
        <v>5347</v>
      </c>
      <c r="F432" s="20">
        <f t="shared" ref="F432:K432" si="114">SUM(F433:F436)</f>
        <v>0</v>
      </c>
      <c r="G432" s="20">
        <f t="shared" si="114"/>
        <v>924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4423</v>
      </c>
    </row>
    <row r="433" spans="1:11" ht="18.75" customHeight="1">
      <c r="A433" s="401">
        <v>5344</v>
      </c>
      <c r="B433" s="385">
        <v>511100</v>
      </c>
      <c r="C433" s="394" t="s">
        <v>912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401">
        <v>5345</v>
      </c>
      <c r="B434" s="385">
        <v>511200</v>
      </c>
      <c r="C434" s="394" t="s">
        <v>913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401">
        <v>5346</v>
      </c>
      <c r="B435" s="385">
        <v>511300</v>
      </c>
      <c r="C435" s="394" t="s">
        <v>914</v>
      </c>
      <c r="D435" s="22">
        <v>5595</v>
      </c>
      <c r="E435" s="23">
        <f t="shared" si="98"/>
        <v>5190</v>
      </c>
      <c r="F435" s="22"/>
      <c r="G435" s="22">
        <v>924</v>
      </c>
      <c r="H435" s="22"/>
      <c r="I435" s="22"/>
      <c r="J435" s="22"/>
      <c r="K435" s="24">
        <v>4266</v>
      </c>
    </row>
    <row r="436" spans="1:11" ht="18.75" customHeight="1">
      <c r="A436" s="401">
        <v>5347</v>
      </c>
      <c r="B436" s="385">
        <v>511400</v>
      </c>
      <c r="C436" s="394" t="s">
        <v>915</v>
      </c>
      <c r="D436" s="22">
        <v>400</v>
      </c>
      <c r="E436" s="23">
        <f t="shared" si="98"/>
        <v>157</v>
      </c>
      <c r="F436" s="22"/>
      <c r="G436" s="22"/>
      <c r="H436" s="22"/>
      <c r="I436" s="22"/>
      <c r="J436" s="22"/>
      <c r="K436" s="24">
        <v>157</v>
      </c>
    </row>
    <row r="437" spans="1:11" ht="18.75" customHeight="1">
      <c r="A437" s="400">
        <v>5348</v>
      </c>
      <c r="B437" s="15">
        <v>512000</v>
      </c>
      <c r="C437" s="393" t="s">
        <v>1594</v>
      </c>
      <c r="D437" s="20">
        <f>SUM(D438:D446)</f>
        <v>1430</v>
      </c>
      <c r="E437" s="20">
        <f t="shared" si="98"/>
        <v>718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718</v>
      </c>
    </row>
    <row r="438" spans="1:11" ht="17.25" customHeight="1">
      <c r="A438" s="401">
        <v>5349</v>
      </c>
      <c r="B438" s="385">
        <v>512100</v>
      </c>
      <c r="C438" s="394" t="s">
        <v>916</v>
      </c>
      <c r="D438" s="22">
        <v>330</v>
      </c>
      <c r="E438" s="23">
        <f t="shared" si="98"/>
        <v>277</v>
      </c>
      <c r="F438" s="22"/>
      <c r="G438" s="22"/>
      <c r="H438" s="22"/>
      <c r="I438" s="22"/>
      <c r="J438" s="22"/>
      <c r="K438" s="24">
        <v>277</v>
      </c>
    </row>
    <row r="439" spans="1:11" ht="17.25" customHeight="1">
      <c r="A439" s="401">
        <v>5350</v>
      </c>
      <c r="B439" s="385">
        <v>512200</v>
      </c>
      <c r="C439" s="394" t="s">
        <v>242</v>
      </c>
      <c r="D439" s="22">
        <v>1100</v>
      </c>
      <c r="E439" s="23">
        <f t="shared" si="98"/>
        <v>441</v>
      </c>
      <c r="F439" s="22"/>
      <c r="G439" s="22"/>
      <c r="H439" s="22"/>
      <c r="I439" s="22"/>
      <c r="J439" s="22"/>
      <c r="K439" s="24">
        <v>441</v>
      </c>
    </row>
    <row r="440" spans="1:11" ht="17.25" customHeight="1">
      <c r="A440" s="401">
        <v>5351</v>
      </c>
      <c r="B440" s="385">
        <v>512300</v>
      </c>
      <c r="C440" s="394" t="s">
        <v>243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401">
        <v>5352</v>
      </c>
      <c r="B441" s="385">
        <v>512400</v>
      </c>
      <c r="C441" s="394" t="s">
        <v>509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401">
        <v>5353</v>
      </c>
      <c r="B442" s="385">
        <v>512500</v>
      </c>
      <c r="C442" s="394" t="s">
        <v>244</v>
      </c>
      <c r="D442" s="22"/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401">
        <v>5354</v>
      </c>
      <c r="B443" s="385">
        <v>512600</v>
      </c>
      <c r="C443" s="394" t="s">
        <v>1343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401">
        <v>5355</v>
      </c>
      <c r="B444" s="385">
        <v>512700</v>
      </c>
      <c r="C444" s="394" t="s">
        <v>150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401">
        <v>5356</v>
      </c>
      <c r="B445" s="385">
        <v>512800</v>
      </c>
      <c r="C445" s="394" t="s">
        <v>151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401">
        <v>5357</v>
      </c>
      <c r="B446" s="385">
        <v>512900</v>
      </c>
      <c r="C446" s="394" t="s">
        <v>917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400">
        <v>5358</v>
      </c>
      <c r="B447" s="15">
        <v>513000</v>
      </c>
      <c r="C447" s="393" t="s">
        <v>1595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401">
        <v>5359</v>
      </c>
      <c r="B448" s="385">
        <v>513100</v>
      </c>
      <c r="C448" s="394" t="s">
        <v>937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400">
        <v>5360</v>
      </c>
      <c r="B449" s="15">
        <v>514000</v>
      </c>
      <c r="C449" s="393" t="s">
        <v>1596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401">
        <v>5361</v>
      </c>
      <c r="B450" s="385">
        <v>514100</v>
      </c>
      <c r="C450" s="394" t="s">
        <v>918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400">
        <v>5362</v>
      </c>
      <c r="B451" s="15">
        <v>515000</v>
      </c>
      <c r="C451" s="393" t="s">
        <v>1597</v>
      </c>
      <c r="D451" s="20">
        <f>D452</f>
        <v>450</v>
      </c>
      <c r="E451" s="20">
        <f t="shared" si="98"/>
        <v>34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34</v>
      </c>
    </row>
    <row r="452" spans="1:11" ht="17.25" customHeight="1">
      <c r="A452" s="401">
        <v>5363</v>
      </c>
      <c r="B452" s="385">
        <v>515100</v>
      </c>
      <c r="C452" s="394" t="s">
        <v>724</v>
      </c>
      <c r="D452" s="22">
        <v>450</v>
      </c>
      <c r="E452" s="23">
        <f t="shared" si="98"/>
        <v>34</v>
      </c>
      <c r="F452" s="22"/>
      <c r="G452" s="22"/>
      <c r="H452" s="22"/>
      <c r="I452" s="22"/>
      <c r="J452" s="22"/>
      <c r="K452" s="24">
        <v>34</v>
      </c>
    </row>
    <row r="453" spans="1:11" ht="17.25" customHeight="1">
      <c r="A453" s="400">
        <v>5364</v>
      </c>
      <c r="B453" s="15">
        <v>520000</v>
      </c>
      <c r="C453" s="393" t="s">
        <v>1598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400">
        <v>5365</v>
      </c>
      <c r="B454" s="15">
        <v>521000</v>
      </c>
      <c r="C454" s="393" t="s">
        <v>1599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401">
        <v>5366</v>
      </c>
      <c r="B455" s="385">
        <v>521100</v>
      </c>
      <c r="C455" s="394" t="s">
        <v>497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400">
        <v>5367</v>
      </c>
      <c r="B456" s="15">
        <v>522000</v>
      </c>
      <c r="C456" s="393" t="s">
        <v>1600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401">
        <v>5368</v>
      </c>
      <c r="B457" s="385">
        <v>522100</v>
      </c>
      <c r="C457" s="394" t="s">
        <v>860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528" t="s">
        <v>857</v>
      </c>
      <c r="B458" s="529" t="s">
        <v>858</v>
      </c>
      <c r="C458" s="530" t="s">
        <v>859</v>
      </c>
      <c r="D458" s="530" t="s">
        <v>1641</v>
      </c>
      <c r="E458" s="521" t="s">
        <v>577</v>
      </c>
      <c r="F458" s="522"/>
      <c r="G458" s="522"/>
      <c r="H458" s="522"/>
      <c r="I458" s="522"/>
      <c r="J458" s="522"/>
      <c r="K458" s="525"/>
    </row>
    <row r="459" spans="1:11" ht="12.75" customHeight="1">
      <c r="A459" s="528"/>
      <c r="B459" s="529"/>
      <c r="C459" s="530"/>
      <c r="D459" s="530"/>
      <c r="E459" s="521" t="s">
        <v>1646</v>
      </c>
      <c r="F459" s="521" t="s">
        <v>636</v>
      </c>
      <c r="G459" s="522"/>
      <c r="H459" s="522"/>
      <c r="I459" s="522"/>
      <c r="J459" s="521" t="s">
        <v>1638</v>
      </c>
      <c r="K459" s="523" t="s">
        <v>92</v>
      </c>
    </row>
    <row r="460" spans="1:11" ht="25.5">
      <c r="A460" s="528"/>
      <c r="B460" s="529"/>
      <c r="C460" s="530"/>
      <c r="D460" s="530"/>
      <c r="E460" s="522"/>
      <c r="F460" s="15" t="s">
        <v>578</v>
      </c>
      <c r="G460" s="15" t="s">
        <v>669</v>
      </c>
      <c r="H460" s="15" t="s">
        <v>1637</v>
      </c>
      <c r="I460" s="15" t="s">
        <v>91</v>
      </c>
      <c r="J460" s="522"/>
      <c r="K460" s="525"/>
    </row>
    <row r="461" spans="1:11">
      <c r="A461" s="34" t="s">
        <v>625</v>
      </c>
      <c r="B461" s="25" t="s">
        <v>626</v>
      </c>
      <c r="C461" s="25" t="s">
        <v>627</v>
      </c>
      <c r="D461" s="25" t="s">
        <v>628</v>
      </c>
      <c r="E461" s="25" t="s">
        <v>629</v>
      </c>
      <c r="F461" s="25" t="s">
        <v>630</v>
      </c>
      <c r="G461" s="25" t="s">
        <v>631</v>
      </c>
      <c r="H461" s="25" t="s">
        <v>632</v>
      </c>
      <c r="I461" s="25" t="s">
        <v>633</v>
      </c>
      <c r="J461" s="25" t="s">
        <v>634</v>
      </c>
      <c r="K461" s="35" t="s">
        <v>635</v>
      </c>
    </row>
    <row r="462" spans="1:11" ht="18.75" customHeight="1">
      <c r="A462" s="401">
        <v>5369</v>
      </c>
      <c r="B462" s="385">
        <v>522200</v>
      </c>
      <c r="C462" s="394" t="s">
        <v>491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401">
        <v>5370</v>
      </c>
      <c r="B463" s="385">
        <v>522300</v>
      </c>
      <c r="C463" s="394" t="s">
        <v>492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400">
        <v>5371</v>
      </c>
      <c r="B464" s="15">
        <v>523000</v>
      </c>
      <c r="C464" s="393" t="s">
        <v>1601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401">
        <v>5372</v>
      </c>
      <c r="B465" s="385">
        <v>523100</v>
      </c>
      <c r="C465" s="394" t="s">
        <v>493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400">
        <v>5373</v>
      </c>
      <c r="B466" s="15">
        <v>530000</v>
      </c>
      <c r="C466" s="393" t="s">
        <v>1602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400">
        <v>5374</v>
      </c>
      <c r="B467" s="15">
        <v>531000</v>
      </c>
      <c r="C467" s="393" t="s">
        <v>1603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401">
        <v>5375</v>
      </c>
      <c r="B468" s="385">
        <v>531100</v>
      </c>
      <c r="C468" s="394" t="s">
        <v>646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400">
        <v>5376</v>
      </c>
      <c r="B469" s="15">
        <v>540000</v>
      </c>
      <c r="C469" s="393" t="s">
        <v>1604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400">
        <v>5377</v>
      </c>
      <c r="B470" s="15">
        <v>541000</v>
      </c>
      <c r="C470" s="393" t="s">
        <v>1605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401">
        <v>5378</v>
      </c>
      <c r="B471" s="385">
        <v>541100</v>
      </c>
      <c r="C471" s="394" t="s">
        <v>544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400">
        <v>5379</v>
      </c>
      <c r="B472" s="15">
        <v>542000</v>
      </c>
      <c r="C472" s="393" t="s">
        <v>1606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401">
        <v>5380</v>
      </c>
      <c r="B473" s="385">
        <v>542100</v>
      </c>
      <c r="C473" s="394" t="s">
        <v>494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400">
        <v>5381</v>
      </c>
      <c r="B474" s="15">
        <v>543000</v>
      </c>
      <c r="C474" s="393" t="s">
        <v>1607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401">
        <v>5382</v>
      </c>
      <c r="B475" s="385">
        <v>543100</v>
      </c>
      <c r="C475" s="394" t="s">
        <v>495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401">
        <v>5383</v>
      </c>
      <c r="B476" s="385">
        <v>543200</v>
      </c>
      <c r="C476" s="394" t="s">
        <v>496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400">
        <v>5384</v>
      </c>
      <c r="B477" s="15">
        <v>550000</v>
      </c>
      <c r="C477" s="393" t="s">
        <v>1608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400">
        <v>5385</v>
      </c>
      <c r="B478" s="15">
        <v>551000</v>
      </c>
      <c r="C478" s="393" t="s">
        <v>1609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401">
        <v>5386</v>
      </c>
      <c r="B479" s="385">
        <v>551100</v>
      </c>
      <c r="C479" s="394" t="s">
        <v>1048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400">
        <v>5387</v>
      </c>
      <c r="B480" s="15">
        <v>600000</v>
      </c>
      <c r="C480" s="393" t="s">
        <v>1610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400">
        <v>5388</v>
      </c>
      <c r="B481" s="15">
        <v>610000</v>
      </c>
      <c r="C481" s="393" t="s">
        <v>1611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400">
        <v>5389</v>
      </c>
      <c r="B482" s="15">
        <v>611000</v>
      </c>
      <c r="C482" s="393" t="s">
        <v>1612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401">
        <v>5390</v>
      </c>
      <c r="B483" s="385">
        <v>611100</v>
      </c>
      <c r="C483" s="394" t="s">
        <v>507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401">
        <v>5391</v>
      </c>
      <c r="B484" s="385">
        <v>611200</v>
      </c>
      <c r="C484" s="394" t="s">
        <v>508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401">
        <v>5392</v>
      </c>
      <c r="B485" s="385">
        <v>611300</v>
      </c>
      <c r="C485" s="394" t="s">
        <v>813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528" t="s">
        <v>857</v>
      </c>
      <c r="B486" s="529" t="s">
        <v>858</v>
      </c>
      <c r="C486" s="530" t="s">
        <v>859</v>
      </c>
      <c r="D486" s="530" t="s">
        <v>1641</v>
      </c>
      <c r="E486" s="521" t="s">
        <v>577</v>
      </c>
      <c r="F486" s="522"/>
      <c r="G486" s="522"/>
      <c r="H486" s="522"/>
      <c r="I486" s="522"/>
      <c r="J486" s="522"/>
      <c r="K486" s="525"/>
    </row>
    <row r="487" spans="1:11" ht="12.75" customHeight="1">
      <c r="A487" s="528"/>
      <c r="B487" s="529"/>
      <c r="C487" s="530"/>
      <c r="D487" s="530"/>
      <c r="E487" s="521" t="s">
        <v>1646</v>
      </c>
      <c r="F487" s="521" t="s">
        <v>636</v>
      </c>
      <c r="G487" s="522"/>
      <c r="H487" s="522"/>
      <c r="I487" s="522"/>
      <c r="J487" s="521" t="s">
        <v>1638</v>
      </c>
      <c r="K487" s="523" t="s">
        <v>92</v>
      </c>
    </row>
    <row r="488" spans="1:11" ht="25.5">
      <c r="A488" s="528"/>
      <c r="B488" s="529"/>
      <c r="C488" s="530"/>
      <c r="D488" s="530"/>
      <c r="E488" s="522"/>
      <c r="F488" s="15" t="s">
        <v>578</v>
      </c>
      <c r="G488" s="15" t="s">
        <v>669</v>
      </c>
      <c r="H488" s="15" t="s">
        <v>1637</v>
      </c>
      <c r="I488" s="15" t="s">
        <v>91</v>
      </c>
      <c r="J488" s="522"/>
      <c r="K488" s="525"/>
    </row>
    <row r="489" spans="1:11">
      <c r="A489" s="34" t="s">
        <v>625</v>
      </c>
      <c r="B489" s="25" t="s">
        <v>626</v>
      </c>
      <c r="C489" s="25" t="s">
        <v>627</v>
      </c>
      <c r="D489" s="25" t="s">
        <v>628</v>
      </c>
      <c r="E489" s="25" t="s">
        <v>629</v>
      </c>
      <c r="F489" s="25" t="s">
        <v>630</v>
      </c>
      <c r="G489" s="25" t="s">
        <v>631</v>
      </c>
      <c r="H489" s="25" t="s">
        <v>632</v>
      </c>
      <c r="I489" s="25" t="s">
        <v>633</v>
      </c>
      <c r="J489" s="25" t="s">
        <v>634</v>
      </c>
      <c r="K489" s="35" t="s">
        <v>635</v>
      </c>
    </row>
    <row r="490" spans="1:11" ht="18.75" customHeight="1">
      <c r="A490" s="401">
        <v>5393</v>
      </c>
      <c r="B490" s="385">
        <v>611400</v>
      </c>
      <c r="C490" s="394" t="s">
        <v>814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401">
        <v>5394</v>
      </c>
      <c r="B491" s="385">
        <v>611500</v>
      </c>
      <c r="C491" s="394" t="s">
        <v>815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401">
        <v>5395</v>
      </c>
      <c r="B492" s="385">
        <v>611600</v>
      </c>
      <c r="C492" s="394" t="s">
        <v>816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401">
        <v>5396</v>
      </c>
      <c r="B493" s="385">
        <v>611700</v>
      </c>
      <c r="C493" s="394" t="s">
        <v>1613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401">
        <v>5397</v>
      </c>
      <c r="B494" s="385">
        <v>611800</v>
      </c>
      <c r="C494" s="394" t="s">
        <v>818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401">
        <v>5398</v>
      </c>
      <c r="B495" s="385">
        <v>611900</v>
      </c>
      <c r="C495" s="394" t="s">
        <v>287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400">
        <v>5399</v>
      </c>
      <c r="B496" s="15">
        <v>612000</v>
      </c>
      <c r="C496" s="393" t="s">
        <v>1614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401">
        <v>5400</v>
      </c>
      <c r="B497" s="385">
        <v>612100</v>
      </c>
      <c r="C497" s="394" t="s">
        <v>1346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401">
        <v>5401</v>
      </c>
      <c r="B498" s="385">
        <v>612200</v>
      </c>
      <c r="C498" s="394" t="s">
        <v>819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401">
        <v>5402</v>
      </c>
      <c r="B499" s="385">
        <v>612300</v>
      </c>
      <c r="C499" s="394" t="s">
        <v>152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401">
        <v>5403</v>
      </c>
      <c r="B500" s="385">
        <v>612400</v>
      </c>
      <c r="C500" s="394" t="s">
        <v>1615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401">
        <v>5404</v>
      </c>
      <c r="B501" s="385">
        <v>612500</v>
      </c>
      <c r="C501" s="394" t="s">
        <v>1616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401">
        <v>5405</v>
      </c>
      <c r="B502" s="385">
        <v>612600</v>
      </c>
      <c r="C502" s="394" t="s">
        <v>155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401">
        <v>5406</v>
      </c>
      <c r="B503" s="385">
        <v>612900</v>
      </c>
      <c r="C503" s="394" t="s">
        <v>1075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400">
        <v>5407</v>
      </c>
      <c r="B504" s="15">
        <v>613000</v>
      </c>
      <c r="C504" s="393" t="s">
        <v>1617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401">
        <v>5408</v>
      </c>
      <c r="B505" s="385">
        <v>613100</v>
      </c>
      <c r="C505" s="394" t="s">
        <v>156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400">
        <v>5409</v>
      </c>
      <c r="B506" s="15">
        <v>614000</v>
      </c>
      <c r="C506" s="393" t="s">
        <v>1618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401">
        <v>5410</v>
      </c>
      <c r="B507" s="385">
        <v>614100</v>
      </c>
      <c r="C507" s="394" t="s">
        <v>206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400">
        <v>5411</v>
      </c>
      <c r="B508" s="15">
        <v>615000</v>
      </c>
      <c r="C508" s="393" t="s">
        <v>1619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401">
        <v>5412</v>
      </c>
      <c r="B509" s="385">
        <v>615100</v>
      </c>
      <c r="C509" s="394" t="s">
        <v>1348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400">
        <v>5413</v>
      </c>
      <c r="B510" s="15">
        <v>620000</v>
      </c>
      <c r="C510" s="393" t="s">
        <v>1620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400">
        <v>5414</v>
      </c>
      <c r="B511" s="15">
        <v>621000</v>
      </c>
      <c r="C511" s="393" t="s">
        <v>1621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401">
        <v>5415</v>
      </c>
      <c r="B512" s="385">
        <v>621100</v>
      </c>
      <c r="C512" s="394" t="s">
        <v>157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528" t="s">
        <v>857</v>
      </c>
      <c r="B513" s="529" t="s">
        <v>858</v>
      </c>
      <c r="C513" s="530" t="s">
        <v>859</v>
      </c>
      <c r="D513" s="530" t="s">
        <v>1641</v>
      </c>
      <c r="E513" s="521" t="s">
        <v>577</v>
      </c>
      <c r="F513" s="522"/>
      <c r="G513" s="522"/>
      <c r="H513" s="522"/>
      <c r="I513" s="522"/>
      <c r="J513" s="522"/>
      <c r="K513" s="525"/>
    </row>
    <row r="514" spans="1:11" ht="12.75" customHeight="1">
      <c r="A514" s="528"/>
      <c r="B514" s="529"/>
      <c r="C514" s="530"/>
      <c r="D514" s="530"/>
      <c r="E514" s="521" t="s">
        <v>1646</v>
      </c>
      <c r="F514" s="521" t="s">
        <v>636</v>
      </c>
      <c r="G514" s="522"/>
      <c r="H514" s="522"/>
      <c r="I514" s="522"/>
      <c r="J514" s="521" t="s">
        <v>1638</v>
      </c>
      <c r="K514" s="523" t="s">
        <v>92</v>
      </c>
    </row>
    <row r="515" spans="1:11" ht="25.5">
      <c r="A515" s="528"/>
      <c r="B515" s="529"/>
      <c r="C515" s="530"/>
      <c r="D515" s="530"/>
      <c r="E515" s="522"/>
      <c r="F515" s="15" t="s">
        <v>578</v>
      </c>
      <c r="G515" s="15" t="s">
        <v>669</v>
      </c>
      <c r="H515" s="15" t="s">
        <v>1637</v>
      </c>
      <c r="I515" s="15" t="s">
        <v>91</v>
      </c>
      <c r="J515" s="522"/>
      <c r="K515" s="525"/>
    </row>
    <row r="516" spans="1:11">
      <c r="A516" s="34" t="s">
        <v>625</v>
      </c>
      <c r="B516" s="25" t="s">
        <v>626</v>
      </c>
      <c r="C516" s="25" t="s">
        <v>627</v>
      </c>
      <c r="D516" s="25" t="s">
        <v>628</v>
      </c>
      <c r="E516" s="25" t="s">
        <v>629</v>
      </c>
      <c r="F516" s="25" t="s">
        <v>630</v>
      </c>
      <c r="G516" s="25" t="s">
        <v>631</v>
      </c>
      <c r="H516" s="25" t="s">
        <v>632</v>
      </c>
      <c r="I516" s="25" t="s">
        <v>633</v>
      </c>
      <c r="J516" s="25" t="s">
        <v>634</v>
      </c>
      <c r="K516" s="35" t="s">
        <v>635</v>
      </c>
    </row>
    <row r="517" spans="1:11" ht="18.75" customHeight="1">
      <c r="A517" s="401">
        <v>5416</v>
      </c>
      <c r="B517" s="385">
        <v>621200</v>
      </c>
      <c r="C517" s="394" t="s">
        <v>498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401">
        <v>5417</v>
      </c>
      <c r="B518" s="385">
        <v>621300</v>
      </c>
      <c r="C518" s="394" t="s">
        <v>810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401">
        <v>5418</v>
      </c>
      <c r="B519" s="385">
        <v>621400</v>
      </c>
      <c r="C519" s="394" t="s">
        <v>207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401">
        <v>5419</v>
      </c>
      <c r="B520" s="385">
        <v>621500</v>
      </c>
      <c r="C520" s="394" t="s">
        <v>158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401">
        <v>5420</v>
      </c>
      <c r="B521" s="385">
        <v>621600</v>
      </c>
      <c r="C521" s="394" t="s">
        <v>811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401">
        <v>5421</v>
      </c>
      <c r="B522" s="385">
        <v>621700</v>
      </c>
      <c r="C522" s="394" t="s">
        <v>524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401">
        <v>5422</v>
      </c>
      <c r="B523" s="385">
        <v>621800</v>
      </c>
      <c r="C523" s="394" t="s">
        <v>812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401">
        <v>5423</v>
      </c>
      <c r="B524" s="385">
        <v>621900</v>
      </c>
      <c r="C524" s="394" t="s">
        <v>525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400">
        <v>5424</v>
      </c>
      <c r="B525" s="15">
        <v>622000</v>
      </c>
      <c r="C525" s="393" t="s">
        <v>1622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401">
        <v>5425</v>
      </c>
      <c r="B526" s="385">
        <v>622100</v>
      </c>
      <c r="C526" s="394" t="s">
        <v>526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401">
        <v>5426</v>
      </c>
      <c r="B527" s="385">
        <v>622200</v>
      </c>
      <c r="C527" s="394" t="s">
        <v>1049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401">
        <v>5427</v>
      </c>
      <c r="B528" s="385">
        <v>622300</v>
      </c>
      <c r="C528" s="394" t="s">
        <v>1050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401">
        <v>5428</v>
      </c>
      <c r="B529" s="385">
        <v>622400</v>
      </c>
      <c r="C529" s="394" t="s">
        <v>1051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401">
        <v>5429</v>
      </c>
      <c r="B530" s="385">
        <v>622500</v>
      </c>
      <c r="C530" s="394" t="s">
        <v>1052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401">
        <v>5430</v>
      </c>
      <c r="B531" s="385">
        <v>622600</v>
      </c>
      <c r="C531" s="394" t="s">
        <v>528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401">
        <v>5431</v>
      </c>
      <c r="B532" s="385">
        <v>622700</v>
      </c>
      <c r="C532" s="394" t="s">
        <v>527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401">
        <v>5432</v>
      </c>
      <c r="B533" s="385">
        <v>622800</v>
      </c>
      <c r="C533" s="394" t="s">
        <v>208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400">
        <v>5433</v>
      </c>
      <c r="B534" s="15">
        <v>623000</v>
      </c>
      <c r="C534" s="393" t="s">
        <v>1623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401">
        <v>5434</v>
      </c>
      <c r="B535" s="385">
        <v>623100</v>
      </c>
      <c r="C535" s="394" t="s">
        <v>1624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402">
        <v>5435</v>
      </c>
      <c r="B536" s="386"/>
      <c r="C536" s="395" t="s">
        <v>1625</v>
      </c>
      <c r="D536" s="31">
        <f>D233+D480</f>
        <v>117801</v>
      </c>
      <c r="E536" s="31">
        <f t="shared" si="139"/>
        <v>106567</v>
      </c>
      <c r="F536" s="31">
        <f t="shared" ref="F536:K536" si="141">F233+F480</f>
        <v>16796</v>
      </c>
      <c r="G536" s="31">
        <f t="shared" si="141"/>
        <v>924</v>
      </c>
      <c r="H536" s="31">
        <f t="shared" si="141"/>
        <v>60</v>
      </c>
      <c r="I536" s="31">
        <f t="shared" si="141"/>
        <v>36224</v>
      </c>
      <c r="J536" s="31">
        <f t="shared" si="141"/>
        <v>26</v>
      </c>
      <c r="K536" s="32">
        <f t="shared" si="141"/>
        <v>52537</v>
      </c>
    </row>
    <row r="537" spans="1:11">
      <c r="A537" s="398"/>
      <c r="B537" s="387"/>
      <c r="C537" s="387"/>
      <c r="D537" s="33"/>
      <c r="E537" s="33"/>
      <c r="F537" s="33"/>
      <c r="G537" s="33"/>
      <c r="H537" s="33"/>
      <c r="I537" s="33"/>
      <c r="J537" s="33"/>
      <c r="K537" s="33"/>
    </row>
    <row r="538" spans="1:11">
      <c r="A538" s="399" t="s">
        <v>1642</v>
      </c>
      <c r="B538" s="387"/>
      <c r="C538" s="387"/>
      <c r="D538" s="33"/>
      <c r="E538" s="33"/>
      <c r="F538" s="33"/>
      <c r="G538" s="33"/>
      <c r="H538" s="33"/>
      <c r="I538" s="33"/>
      <c r="J538" s="33"/>
      <c r="K538" s="33"/>
    </row>
    <row r="539" spans="1:11" ht="13.5" thickBot="1">
      <c r="A539" s="398"/>
      <c r="B539" s="387"/>
      <c r="C539" s="387"/>
      <c r="D539" s="33"/>
      <c r="E539" s="33"/>
      <c r="F539" s="33"/>
      <c r="G539" s="33"/>
      <c r="H539" s="33"/>
      <c r="I539" s="33"/>
      <c r="J539" s="33"/>
      <c r="K539" s="33"/>
    </row>
    <row r="540" spans="1:11">
      <c r="A540" s="531" t="s">
        <v>857</v>
      </c>
      <c r="B540" s="526" t="s">
        <v>858</v>
      </c>
      <c r="C540" s="526" t="s">
        <v>859</v>
      </c>
      <c r="D540" s="526" t="s">
        <v>1643</v>
      </c>
      <c r="E540" s="526" t="s">
        <v>1644</v>
      </c>
      <c r="F540" s="526"/>
      <c r="G540" s="526"/>
      <c r="H540" s="526"/>
      <c r="I540" s="526"/>
      <c r="J540" s="526"/>
      <c r="K540" s="527"/>
    </row>
    <row r="541" spans="1:11" ht="12.75" customHeight="1">
      <c r="A541" s="533"/>
      <c r="B541" s="521"/>
      <c r="C541" s="521"/>
      <c r="D541" s="521"/>
      <c r="E541" s="521" t="s">
        <v>1646</v>
      </c>
      <c r="F541" s="521" t="s">
        <v>781</v>
      </c>
      <c r="G541" s="521"/>
      <c r="H541" s="521"/>
      <c r="I541" s="521"/>
      <c r="J541" s="521" t="s">
        <v>1638</v>
      </c>
      <c r="K541" s="523" t="s">
        <v>92</v>
      </c>
    </row>
    <row r="542" spans="1:11" ht="25.5">
      <c r="A542" s="533"/>
      <c r="B542" s="521"/>
      <c r="C542" s="521"/>
      <c r="D542" s="521"/>
      <c r="E542" s="522"/>
      <c r="F542" s="15" t="s">
        <v>668</v>
      </c>
      <c r="G542" s="15" t="s">
        <v>669</v>
      </c>
      <c r="H542" s="15" t="s">
        <v>1637</v>
      </c>
      <c r="I542" s="15" t="s">
        <v>91</v>
      </c>
      <c r="J542" s="521"/>
      <c r="K542" s="523"/>
    </row>
    <row r="543" spans="1:11">
      <c r="A543" s="380">
        <v>1</v>
      </c>
      <c r="B543" s="15">
        <v>2</v>
      </c>
      <c r="C543" s="15">
        <v>3</v>
      </c>
      <c r="D543" s="36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7">
        <v>11</v>
      </c>
    </row>
    <row r="544" spans="1:11" ht="25.5">
      <c r="A544" s="380">
        <v>5436</v>
      </c>
      <c r="B544" s="15"/>
      <c r="C544" s="393" t="s">
        <v>1626</v>
      </c>
      <c r="D544" s="20">
        <f>D22</f>
        <v>117801</v>
      </c>
      <c r="E544" s="20">
        <f>SUM(F544:K544)</f>
        <v>102204</v>
      </c>
      <c r="F544" s="20">
        <f t="shared" ref="F544:K544" si="142">F22</f>
        <v>16796</v>
      </c>
      <c r="G544" s="20">
        <f t="shared" si="142"/>
        <v>924</v>
      </c>
      <c r="H544" s="20">
        <f t="shared" si="142"/>
        <v>60</v>
      </c>
      <c r="I544" s="20">
        <f t="shared" si="142"/>
        <v>36187</v>
      </c>
      <c r="J544" s="20">
        <f t="shared" si="142"/>
        <v>26</v>
      </c>
      <c r="K544" s="21">
        <f t="shared" si="142"/>
        <v>48211</v>
      </c>
    </row>
    <row r="545" spans="1:11" ht="25.5">
      <c r="A545" s="380">
        <v>5437</v>
      </c>
      <c r="B545" s="15"/>
      <c r="C545" s="393" t="s">
        <v>1627</v>
      </c>
      <c r="D545" s="20">
        <f>D233</f>
        <v>117801</v>
      </c>
      <c r="E545" s="20">
        <f>SUM(F545:K545)</f>
        <v>106567</v>
      </c>
      <c r="F545" s="20">
        <f t="shared" ref="F545:K545" si="143">F233</f>
        <v>16796</v>
      </c>
      <c r="G545" s="20">
        <f t="shared" si="143"/>
        <v>924</v>
      </c>
      <c r="H545" s="20">
        <f t="shared" si="143"/>
        <v>60</v>
      </c>
      <c r="I545" s="20">
        <f t="shared" si="143"/>
        <v>36224</v>
      </c>
      <c r="J545" s="20">
        <f t="shared" si="143"/>
        <v>26</v>
      </c>
      <c r="K545" s="21">
        <f t="shared" si="143"/>
        <v>52537</v>
      </c>
    </row>
    <row r="546" spans="1:11" ht="25.5">
      <c r="A546" s="396">
        <v>5438</v>
      </c>
      <c r="B546" s="385"/>
      <c r="C546" s="394" t="s">
        <v>1628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8">
        <f t="shared" si="144"/>
        <v>0</v>
      </c>
    </row>
    <row r="547" spans="1:11" ht="25.5">
      <c r="A547" s="396">
        <v>5439</v>
      </c>
      <c r="B547" s="385"/>
      <c r="C547" s="394" t="s">
        <v>1629</v>
      </c>
      <c r="D547" s="23">
        <f>IF((D545-D544)&gt;0,D545-D544,0)</f>
        <v>0</v>
      </c>
      <c r="E547" s="23">
        <f>IF((E545-E544)&gt;0,E545-E544,0)</f>
        <v>4363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37</v>
      </c>
      <c r="J547" s="23">
        <f t="shared" si="145"/>
        <v>0</v>
      </c>
      <c r="K547" s="38">
        <f t="shared" si="145"/>
        <v>4326</v>
      </c>
    </row>
    <row r="548" spans="1:11" ht="25.5">
      <c r="A548" s="380">
        <v>5440</v>
      </c>
      <c r="B548" s="15">
        <v>900000</v>
      </c>
      <c r="C548" s="393" t="s">
        <v>1630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380">
        <v>5441</v>
      </c>
      <c r="B549" s="15">
        <v>600000</v>
      </c>
      <c r="C549" s="393" t="s">
        <v>1631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380">
        <v>5442</v>
      </c>
      <c r="B550" s="15"/>
      <c r="C550" s="393" t="s">
        <v>1632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380">
        <v>5443</v>
      </c>
      <c r="B551" s="15"/>
      <c r="C551" s="393" t="s">
        <v>1633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380">
        <v>5444</v>
      </c>
      <c r="B552" s="15"/>
      <c r="C552" s="393" t="s">
        <v>1634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397">
        <v>5445</v>
      </c>
      <c r="B553" s="388"/>
      <c r="C553" s="395" t="s">
        <v>1635</v>
      </c>
      <c r="D553" s="31">
        <f t="shared" ref="D553:K553" si="151">IF(D536-D224&gt;0,D536-D224,0)</f>
        <v>0</v>
      </c>
      <c r="E553" s="31">
        <f t="shared" si="151"/>
        <v>4363</v>
      </c>
      <c r="F553" s="31">
        <f t="shared" si="151"/>
        <v>0</v>
      </c>
      <c r="G553" s="31">
        <f t="shared" si="151"/>
        <v>0</v>
      </c>
      <c r="H553" s="31">
        <f t="shared" si="151"/>
        <v>0</v>
      </c>
      <c r="I553" s="31">
        <f t="shared" si="151"/>
        <v>37</v>
      </c>
      <c r="J553" s="31">
        <f t="shared" si="151"/>
        <v>0</v>
      </c>
      <c r="K553" s="32">
        <f t="shared" si="151"/>
        <v>4326</v>
      </c>
    </row>
    <row r="556" spans="1:11" s="333" customFormat="1" ht="29.25" customHeight="1">
      <c r="A556" s="378" t="s">
        <v>1702</v>
      </c>
      <c r="B556" s="389"/>
      <c r="C556" s="389"/>
      <c r="E556" s="520" t="s">
        <v>1645</v>
      </c>
      <c r="F556" s="520"/>
      <c r="I556" s="519" t="s">
        <v>756</v>
      </c>
      <c r="J556" s="519"/>
    </row>
    <row r="557" spans="1:11" s="333" customFormat="1">
      <c r="A557" s="332"/>
      <c r="B557" s="389"/>
      <c r="C557" s="389"/>
    </row>
    <row r="558" spans="1:11" s="333" customFormat="1">
      <c r="A558" s="332"/>
      <c r="B558" s="389"/>
      <c r="C558" s="389"/>
    </row>
    <row r="559" spans="1:11" s="333" customFormat="1">
      <c r="A559" s="332"/>
      <c r="B559" s="389"/>
      <c r="C559" s="389"/>
      <c r="E559" s="333" t="s">
        <v>467</v>
      </c>
      <c r="I559" s="333" t="s">
        <v>1701</v>
      </c>
    </row>
    <row r="560" spans="1:11" s="333" customFormat="1">
      <c r="A560" s="332"/>
      <c r="B560" s="389"/>
      <c r="C560" s="389"/>
    </row>
  </sheetData>
  <sheetProtection password="CCCC" sheet="1"/>
  <mergeCells count="191">
    <mergeCell ref="F60:I60"/>
    <mergeCell ref="F170:I170"/>
    <mergeCell ref="A18:A20"/>
    <mergeCell ref="B18:B20"/>
    <mergeCell ref="C18:C20"/>
    <mergeCell ref="E18:K18"/>
    <mergeCell ref="F19:I19"/>
    <mergeCell ref="J19:J20"/>
    <mergeCell ref="K19:K20"/>
    <mergeCell ref="E19:E20"/>
    <mergeCell ref="D18:D20"/>
    <mergeCell ref="A27:A29"/>
    <mergeCell ref="B27:B29"/>
    <mergeCell ref="C27:C29"/>
    <mergeCell ref="D27:D29"/>
    <mergeCell ref="A86:A88"/>
    <mergeCell ref="B86:B88"/>
    <mergeCell ref="A59:A61"/>
    <mergeCell ref="B59:B61"/>
    <mergeCell ref="C86:C88"/>
    <mergeCell ref="D86:D88"/>
    <mergeCell ref="C59:C61"/>
    <mergeCell ref="E27:K27"/>
    <mergeCell ref="E87:E88"/>
    <mergeCell ref="D229:D231"/>
    <mergeCell ref="K28:K29"/>
    <mergeCell ref="E59:K59"/>
    <mergeCell ref="E60:E61"/>
    <mergeCell ref="J60:J61"/>
    <mergeCell ref="K60:K61"/>
    <mergeCell ref="E229:K229"/>
    <mergeCell ref="F230:I230"/>
    <mergeCell ref="D59:D61"/>
    <mergeCell ref="E196:E197"/>
    <mergeCell ref="J196:J197"/>
    <mergeCell ref="K196:K197"/>
    <mergeCell ref="F196:I196"/>
    <mergeCell ref="E217:K217"/>
    <mergeCell ref="E218:E219"/>
    <mergeCell ref="J218:J219"/>
    <mergeCell ref="K218:K219"/>
    <mergeCell ref="K230:K231"/>
    <mergeCell ref="F218:I218"/>
    <mergeCell ref="E28:E29"/>
    <mergeCell ref="J28:J29"/>
    <mergeCell ref="E230:E231"/>
    <mergeCell ref="E86:K86"/>
    <mergeCell ref="F28:I28"/>
    <mergeCell ref="A229:A231"/>
    <mergeCell ref="B229:B231"/>
    <mergeCell ref="A116:A118"/>
    <mergeCell ref="B116:B118"/>
    <mergeCell ref="D116:D118"/>
    <mergeCell ref="B142:B144"/>
    <mergeCell ref="C142:C144"/>
    <mergeCell ref="D142:D144"/>
    <mergeCell ref="A540:A542"/>
    <mergeCell ref="B540:B542"/>
    <mergeCell ref="C540:C542"/>
    <mergeCell ref="D540:D542"/>
    <mergeCell ref="B195:B197"/>
    <mergeCell ref="A169:A171"/>
    <mergeCell ref="B169:B171"/>
    <mergeCell ref="A142:A144"/>
    <mergeCell ref="A217:A219"/>
    <mergeCell ref="B217:B219"/>
    <mergeCell ref="A195:A197"/>
    <mergeCell ref="C248:C250"/>
    <mergeCell ref="D248:D250"/>
    <mergeCell ref="C229:C231"/>
    <mergeCell ref="A345:A347"/>
    <mergeCell ref="B345:B347"/>
    <mergeCell ref="C195:C197"/>
    <mergeCell ref="D195:D197"/>
    <mergeCell ref="E142:K142"/>
    <mergeCell ref="E143:E144"/>
    <mergeCell ref="J143:J144"/>
    <mergeCell ref="K143:K144"/>
    <mergeCell ref="C217:C219"/>
    <mergeCell ref="D217:D219"/>
    <mergeCell ref="E195:K195"/>
    <mergeCell ref="C169:C171"/>
    <mergeCell ref="D169:D171"/>
    <mergeCell ref="J87:J88"/>
    <mergeCell ref="K87:K88"/>
    <mergeCell ref="C116:C118"/>
    <mergeCell ref="F87:I87"/>
    <mergeCell ref="F117:I117"/>
    <mergeCell ref="F143:I143"/>
    <mergeCell ref="J117:J118"/>
    <mergeCell ref="K117:K118"/>
    <mergeCell ref="E116:K116"/>
    <mergeCell ref="E117:E118"/>
    <mergeCell ref="A248:A250"/>
    <mergeCell ref="B248:B250"/>
    <mergeCell ref="C284:C286"/>
    <mergeCell ref="D284:D286"/>
    <mergeCell ref="E315:K315"/>
    <mergeCell ref="E316:E317"/>
    <mergeCell ref="J316:J317"/>
    <mergeCell ref="K316:K317"/>
    <mergeCell ref="F316:I316"/>
    <mergeCell ref="F285:I285"/>
    <mergeCell ref="C345:C347"/>
    <mergeCell ref="D345:D347"/>
    <mergeCell ref="E284:K284"/>
    <mergeCell ref="E285:E286"/>
    <mergeCell ref="J285:J286"/>
    <mergeCell ref="K285:K286"/>
    <mergeCell ref="A284:A286"/>
    <mergeCell ref="B284:B286"/>
    <mergeCell ref="C396:C398"/>
    <mergeCell ref="D396:D398"/>
    <mergeCell ref="E372:E373"/>
    <mergeCell ref="J372:J373"/>
    <mergeCell ref="K372:K373"/>
    <mergeCell ref="A371:A373"/>
    <mergeCell ref="B371:B373"/>
    <mergeCell ref="C371:C373"/>
    <mergeCell ref="D371:D373"/>
    <mergeCell ref="E371:K371"/>
    <mergeCell ref="A315:A317"/>
    <mergeCell ref="B315:B317"/>
    <mergeCell ref="C315:C317"/>
    <mergeCell ref="D315:D317"/>
    <mergeCell ref="A424:A426"/>
    <mergeCell ref="B424:B426"/>
    <mergeCell ref="C424:C426"/>
    <mergeCell ref="D424:D426"/>
    <mergeCell ref="E396:K396"/>
    <mergeCell ref="E397:E398"/>
    <mergeCell ref="J397:J398"/>
    <mergeCell ref="K397:K398"/>
    <mergeCell ref="A396:A398"/>
    <mergeCell ref="B396:B398"/>
    <mergeCell ref="A486:A488"/>
    <mergeCell ref="B486:B488"/>
    <mergeCell ref="C486:C488"/>
    <mergeCell ref="D486:D488"/>
    <mergeCell ref="F487:I487"/>
    <mergeCell ref="E458:K458"/>
    <mergeCell ref="E459:E460"/>
    <mergeCell ref="J459:J460"/>
    <mergeCell ref="K459:K460"/>
    <mergeCell ref="A458:A460"/>
    <mergeCell ref="A513:A515"/>
    <mergeCell ref="B513:B515"/>
    <mergeCell ref="C513:C515"/>
    <mergeCell ref="D513:D515"/>
    <mergeCell ref="E513:K513"/>
    <mergeCell ref="E514:E515"/>
    <mergeCell ref="J514:J515"/>
    <mergeCell ref="E345:K345"/>
    <mergeCell ref="E346:E347"/>
    <mergeCell ref="J346:J347"/>
    <mergeCell ref="K346:K347"/>
    <mergeCell ref="K514:K515"/>
    <mergeCell ref="F514:I514"/>
    <mergeCell ref="E486:K486"/>
    <mergeCell ref="E487:E488"/>
    <mergeCell ref="J487:J488"/>
    <mergeCell ref="K487:K488"/>
    <mergeCell ref="B458:B460"/>
    <mergeCell ref="C458:C460"/>
    <mergeCell ref="D458:D460"/>
    <mergeCell ref="F459:I459"/>
    <mergeCell ref="E424:K424"/>
    <mergeCell ref="E425:E426"/>
    <mergeCell ref="J425:J426"/>
    <mergeCell ref="I556:J556"/>
    <mergeCell ref="E556:F556"/>
    <mergeCell ref="F372:I372"/>
    <mergeCell ref="F397:I397"/>
    <mergeCell ref="F425:I425"/>
    <mergeCell ref="E169:K169"/>
    <mergeCell ref="E170:E171"/>
    <mergeCell ref="J170:J171"/>
    <mergeCell ref="K170:K171"/>
    <mergeCell ref="F346:I346"/>
    <mergeCell ref="K425:K426"/>
    <mergeCell ref="F249:I249"/>
    <mergeCell ref="E248:K248"/>
    <mergeCell ref="E249:E250"/>
    <mergeCell ref="J249:J250"/>
    <mergeCell ref="K249:K250"/>
    <mergeCell ref="E540:K540"/>
    <mergeCell ref="F541:I541"/>
    <mergeCell ref="E541:E542"/>
    <mergeCell ref="J541:J542"/>
    <mergeCell ref="K541:K542"/>
    <mergeCell ref="J230:J231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19" zoomScaleNormal="100" workbookViewId="0">
      <selection activeCell="E42" sqref="E42"/>
    </sheetView>
  </sheetViews>
  <sheetFormatPr defaultRowHeight="12.75"/>
  <cols>
    <col min="1" max="1" width="5.5703125" style="231" customWidth="1"/>
    <col min="2" max="2" width="0" style="231" hidden="1" customWidth="1"/>
    <col min="3" max="3" width="43.140625" style="231" customWidth="1"/>
    <col min="4" max="4" width="20.5703125" style="216" customWidth="1"/>
    <col min="5" max="5" width="18.85546875" style="216" customWidth="1"/>
    <col min="6" max="6" width="19.7109375" style="231" customWidth="1"/>
    <col min="7" max="7" width="19.28515625" style="231" customWidth="1"/>
    <col min="8" max="16384" width="9.140625" style="231"/>
  </cols>
  <sheetData>
    <row r="1" spans="1:7">
      <c r="A1" s="229" t="s">
        <v>103</v>
      </c>
      <c r="B1" s="230"/>
      <c r="C1" s="216"/>
      <c r="F1" s="216"/>
      <c r="G1" s="216"/>
    </row>
    <row r="2" spans="1:7">
      <c r="A2" s="229" t="s">
        <v>609</v>
      </c>
      <c r="B2" s="230"/>
      <c r="C2" s="216"/>
      <c r="F2" s="369" t="s">
        <v>205</v>
      </c>
    </row>
    <row r="3" spans="1:7">
      <c r="A3" s="229" t="s">
        <v>780</v>
      </c>
      <c r="B3" s="230"/>
      <c r="C3" s="216"/>
      <c r="F3" s="216"/>
      <c r="G3" s="216"/>
    </row>
    <row r="4" spans="1:7" ht="54" customHeight="1">
      <c r="A4" s="537" t="s">
        <v>1735</v>
      </c>
      <c r="B4" s="537"/>
      <c r="C4" s="537"/>
      <c r="D4" s="537"/>
      <c r="E4" s="537"/>
      <c r="F4" s="537"/>
      <c r="G4" s="258"/>
    </row>
    <row r="5" spans="1:7" ht="23.25" customHeight="1">
      <c r="A5" s="214" t="str">
        <f>"ФИЛИЈАЛА:   " &amp; Filijala</f>
        <v>ФИЛИЈАЛА:   05 СОМБОР</v>
      </c>
      <c r="B5" s="215"/>
      <c r="C5" s="216"/>
      <c r="F5" s="216"/>
      <c r="G5" s="216"/>
    </row>
    <row r="6" spans="1:7">
      <c r="A6" s="214" t="str">
        <f>"ЗДРАВСТВЕНА УСТАНОВА:  " &amp; ZU</f>
        <v>ЗДРАВСТВЕНА УСТАНОВА:  00205005 ЗЈЗ СОМБОР</v>
      </c>
      <c r="B6" s="215"/>
      <c r="C6" s="216"/>
      <c r="F6" s="216"/>
      <c r="G6" s="216"/>
    </row>
    <row r="7" spans="1:7" ht="20.25" customHeight="1" thickBot="1">
      <c r="A7" s="216"/>
      <c r="B7" s="216"/>
      <c r="C7" s="216"/>
      <c r="F7" s="232" t="s">
        <v>392</v>
      </c>
    </row>
    <row r="8" spans="1:7" s="240" customFormat="1" ht="26.25" thickBot="1">
      <c r="A8" s="280" t="s">
        <v>931</v>
      </c>
      <c r="B8" s="281"/>
      <c r="C8" s="281" t="s">
        <v>939</v>
      </c>
      <c r="D8" s="423" t="s">
        <v>1736</v>
      </c>
      <c r="E8" s="423" t="s">
        <v>1737</v>
      </c>
      <c r="F8" s="424" t="s">
        <v>1738</v>
      </c>
    </row>
    <row r="9" spans="1:7" s="241" customFormat="1" ht="11.25" customHeight="1">
      <c r="A9" s="276">
        <v>1</v>
      </c>
      <c r="B9" s="277"/>
      <c r="C9" s="277">
        <v>2</v>
      </c>
      <c r="D9" s="278" t="s">
        <v>203</v>
      </c>
      <c r="E9" s="278">
        <v>4</v>
      </c>
      <c r="F9" s="279">
        <v>5</v>
      </c>
    </row>
    <row r="10" spans="1:7" s="245" customFormat="1" ht="27.75" customHeight="1">
      <c r="A10" s="263" t="s">
        <v>101</v>
      </c>
      <c r="B10" s="246"/>
      <c r="C10" s="247" t="s">
        <v>310</v>
      </c>
      <c r="D10" s="248">
        <f>SUM(D11:D12)</f>
        <v>0</v>
      </c>
      <c r="E10" s="248">
        <f>SUM(E11:E12)</f>
        <v>0</v>
      </c>
      <c r="F10" s="264">
        <f>SUM(F11:F12)</f>
        <v>0</v>
      </c>
    </row>
    <row r="11" spans="1:7" s="242" customFormat="1" ht="19.5" customHeight="1">
      <c r="A11" s="265" t="s">
        <v>296</v>
      </c>
      <c r="B11" s="249"/>
      <c r="C11" s="250" t="s">
        <v>312</v>
      </c>
      <c r="D11" s="235">
        <f>E11+F11</f>
        <v>0</v>
      </c>
      <c r="E11" s="251"/>
      <c r="F11" s="266"/>
    </row>
    <row r="12" spans="1:7" s="242" customFormat="1" ht="19.5" customHeight="1">
      <c r="A12" s="265" t="s">
        <v>297</v>
      </c>
      <c r="B12" s="249"/>
      <c r="C12" s="250" t="s">
        <v>311</v>
      </c>
      <c r="D12" s="235">
        <f>E12+F12</f>
        <v>0</v>
      </c>
      <c r="E12" s="251"/>
      <c r="F12" s="267"/>
    </row>
    <row r="13" spans="1:7" s="245" customFormat="1" ht="27.75" customHeight="1">
      <c r="A13" s="263" t="s">
        <v>298</v>
      </c>
      <c r="B13" s="246"/>
      <c r="C13" s="247" t="s">
        <v>1001</v>
      </c>
      <c r="D13" s="248">
        <f>SUM(D14:D18)</f>
        <v>0</v>
      </c>
      <c r="E13" s="248">
        <f>SUM(E14:E18)</f>
        <v>0</v>
      </c>
      <c r="F13" s="264">
        <f>SUM(F14:F18)</f>
        <v>0</v>
      </c>
    </row>
    <row r="14" spans="1:7" s="242" customFormat="1" ht="18.75" customHeight="1">
      <c r="A14" s="265" t="s">
        <v>313</v>
      </c>
      <c r="B14" s="249"/>
      <c r="C14" s="250" t="s">
        <v>314</v>
      </c>
      <c r="D14" s="235">
        <f>E14+F14</f>
        <v>0</v>
      </c>
      <c r="E14" s="251"/>
      <c r="F14" s="266"/>
    </row>
    <row r="15" spans="1:7" s="242" customFormat="1" ht="20.25" customHeight="1">
      <c r="A15" s="265" t="s">
        <v>315</v>
      </c>
      <c r="B15" s="249"/>
      <c r="C15" s="250" t="s">
        <v>316</v>
      </c>
      <c r="D15" s="235">
        <f t="shared" ref="D15:D41" si="0">E15+F15</f>
        <v>0</v>
      </c>
      <c r="E15" s="251"/>
      <c r="F15" s="267"/>
    </row>
    <row r="16" spans="1:7" s="242" customFormat="1" ht="27.75" customHeight="1">
      <c r="A16" s="265" t="s">
        <v>317</v>
      </c>
      <c r="B16" s="249"/>
      <c r="C16" s="250" t="s">
        <v>318</v>
      </c>
      <c r="D16" s="235">
        <f t="shared" si="0"/>
        <v>0</v>
      </c>
      <c r="E16" s="251"/>
      <c r="F16" s="267"/>
    </row>
    <row r="17" spans="1:6" s="242" customFormat="1" ht="21.75" customHeight="1">
      <c r="A17" s="265" t="s">
        <v>319</v>
      </c>
      <c r="B17" s="249"/>
      <c r="C17" s="250" t="s">
        <v>320</v>
      </c>
      <c r="D17" s="235">
        <f t="shared" si="0"/>
        <v>0</v>
      </c>
      <c r="E17" s="251"/>
      <c r="F17" s="267"/>
    </row>
    <row r="18" spans="1:6" s="242" customFormat="1" ht="21.75" customHeight="1">
      <c r="A18" s="265" t="s">
        <v>321</v>
      </c>
      <c r="B18" s="249"/>
      <c r="C18" s="250" t="s">
        <v>322</v>
      </c>
      <c r="D18" s="235">
        <f t="shared" si="0"/>
        <v>0</v>
      </c>
      <c r="E18" s="251"/>
      <c r="F18" s="267"/>
    </row>
    <row r="19" spans="1:6" s="245" customFormat="1" ht="27.75" customHeight="1">
      <c r="A19" s="263" t="s">
        <v>299</v>
      </c>
      <c r="B19" s="246"/>
      <c r="C19" s="247" t="s">
        <v>323</v>
      </c>
      <c r="D19" s="259">
        <f t="shared" si="0"/>
        <v>0</v>
      </c>
      <c r="E19" s="253"/>
      <c r="F19" s="268"/>
    </row>
    <row r="20" spans="1:6" s="245" customFormat="1" ht="27.75" customHeight="1">
      <c r="A20" s="263" t="s">
        <v>300</v>
      </c>
      <c r="B20" s="246"/>
      <c r="C20" s="247" t="s">
        <v>324</v>
      </c>
      <c r="D20" s="248">
        <f>SUM(D21:D27)</f>
        <v>0</v>
      </c>
      <c r="E20" s="248">
        <f>SUM(E21:E27)</f>
        <v>0</v>
      </c>
      <c r="F20" s="264">
        <f>SUM(F21:F27)</f>
        <v>0</v>
      </c>
    </row>
    <row r="21" spans="1:6" s="242" customFormat="1" ht="21" customHeight="1">
      <c r="A21" s="265" t="s">
        <v>325</v>
      </c>
      <c r="B21" s="249"/>
      <c r="C21" s="250" t="s">
        <v>326</v>
      </c>
      <c r="D21" s="235">
        <f t="shared" si="0"/>
        <v>0</v>
      </c>
      <c r="E21" s="251"/>
      <c r="F21" s="267"/>
    </row>
    <row r="22" spans="1:6" s="242" customFormat="1" ht="21" customHeight="1">
      <c r="A22" s="265" t="s">
        <v>327</v>
      </c>
      <c r="B22" s="249"/>
      <c r="C22" s="250" t="s">
        <v>328</v>
      </c>
      <c r="D22" s="235">
        <f t="shared" si="0"/>
        <v>0</v>
      </c>
      <c r="E22" s="251"/>
      <c r="F22" s="267"/>
    </row>
    <row r="23" spans="1:6" s="242" customFormat="1" ht="27.75" customHeight="1">
      <c r="A23" s="265" t="s">
        <v>329</v>
      </c>
      <c r="B23" s="249"/>
      <c r="C23" s="250" t="s">
        <v>330</v>
      </c>
      <c r="D23" s="235">
        <f t="shared" si="0"/>
        <v>0</v>
      </c>
      <c r="E23" s="251"/>
      <c r="F23" s="267"/>
    </row>
    <row r="24" spans="1:6" s="242" customFormat="1" ht="20.25" customHeight="1">
      <c r="A24" s="265" t="s">
        <v>331</v>
      </c>
      <c r="B24" s="249"/>
      <c r="C24" s="250" t="s">
        <v>332</v>
      </c>
      <c r="D24" s="235">
        <f t="shared" si="0"/>
        <v>0</v>
      </c>
      <c r="E24" s="251"/>
      <c r="F24" s="267"/>
    </row>
    <row r="25" spans="1:6" s="242" customFormat="1" ht="20.25" customHeight="1">
      <c r="A25" s="265" t="s">
        <v>333</v>
      </c>
      <c r="B25" s="249"/>
      <c r="C25" s="250" t="s">
        <v>334</v>
      </c>
      <c r="D25" s="235">
        <f t="shared" si="0"/>
        <v>0</v>
      </c>
      <c r="E25" s="251"/>
      <c r="F25" s="266"/>
    </row>
    <row r="26" spans="1:6" s="242" customFormat="1" ht="20.25" customHeight="1">
      <c r="A26" s="265" t="s">
        <v>335</v>
      </c>
      <c r="B26" s="249"/>
      <c r="C26" s="250" t="s">
        <v>336</v>
      </c>
      <c r="D26" s="235">
        <f t="shared" si="0"/>
        <v>0</v>
      </c>
      <c r="E26" s="251"/>
      <c r="F26" s="267"/>
    </row>
    <row r="27" spans="1:6" s="242" customFormat="1" ht="20.25" customHeight="1">
      <c r="A27" s="265" t="s">
        <v>337</v>
      </c>
      <c r="B27" s="249"/>
      <c r="C27" s="255" t="s">
        <v>338</v>
      </c>
      <c r="D27" s="235">
        <f t="shared" si="0"/>
        <v>0</v>
      </c>
      <c r="E27" s="251"/>
      <c r="F27" s="267"/>
    </row>
    <row r="28" spans="1:6" s="245" customFormat="1" ht="27.75" customHeight="1">
      <c r="A28" s="269" t="s">
        <v>301</v>
      </c>
      <c r="B28" s="246"/>
      <c r="C28" s="247" t="s">
        <v>339</v>
      </c>
      <c r="D28" s="259">
        <f t="shared" si="0"/>
        <v>2201</v>
      </c>
      <c r="E28" s="253">
        <v>795</v>
      </c>
      <c r="F28" s="268">
        <v>1406</v>
      </c>
    </row>
    <row r="29" spans="1:6" s="245" customFormat="1" ht="27.75" customHeight="1">
      <c r="A29" s="269" t="s">
        <v>302</v>
      </c>
      <c r="B29" s="246"/>
      <c r="C29" s="247" t="s">
        <v>340</v>
      </c>
      <c r="D29" s="259">
        <f t="shared" si="0"/>
        <v>0</v>
      </c>
      <c r="E29" s="253"/>
      <c r="F29" s="268"/>
    </row>
    <row r="30" spans="1:6" s="245" customFormat="1" ht="27.75" customHeight="1">
      <c r="A30" s="269" t="s">
        <v>303</v>
      </c>
      <c r="B30" s="246"/>
      <c r="C30" s="247" t="s">
        <v>341</v>
      </c>
      <c r="D30" s="259">
        <f t="shared" si="0"/>
        <v>0</v>
      </c>
      <c r="E30" s="254"/>
      <c r="F30" s="268"/>
    </row>
    <row r="31" spans="1:6" s="245" customFormat="1" ht="27.75" customHeight="1">
      <c r="A31" s="269" t="s">
        <v>304</v>
      </c>
      <c r="B31" s="246"/>
      <c r="C31" s="247" t="s">
        <v>342</v>
      </c>
      <c r="D31" s="256">
        <f>SUM(D32:D36)</f>
        <v>426</v>
      </c>
      <c r="E31" s="256">
        <f>SUM(E32:E36)</f>
        <v>0</v>
      </c>
      <c r="F31" s="270">
        <f>SUM(F32:F36)</f>
        <v>426</v>
      </c>
    </row>
    <row r="32" spans="1:6" s="242" customFormat="1" ht="21" customHeight="1">
      <c r="A32" s="265" t="s">
        <v>305</v>
      </c>
      <c r="B32" s="249"/>
      <c r="C32" s="250" t="s">
        <v>343</v>
      </c>
      <c r="D32" s="235">
        <f t="shared" si="0"/>
        <v>0</v>
      </c>
      <c r="E32" s="251"/>
      <c r="F32" s="267"/>
    </row>
    <row r="33" spans="1:7" s="242" customFormat="1" ht="21" customHeight="1">
      <c r="A33" s="265" t="s">
        <v>306</v>
      </c>
      <c r="B33" s="249"/>
      <c r="C33" s="250" t="s">
        <v>344</v>
      </c>
      <c r="D33" s="235">
        <f t="shared" si="0"/>
        <v>134</v>
      </c>
      <c r="E33" s="251"/>
      <c r="F33" s="267">
        <v>134</v>
      </c>
    </row>
    <row r="34" spans="1:7" s="242" customFormat="1" ht="21" customHeight="1">
      <c r="A34" s="265" t="s">
        <v>307</v>
      </c>
      <c r="B34" s="249"/>
      <c r="C34" s="255" t="s">
        <v>345</v>
      </c>
      <c r="D34" s="235">
        <f t="shared" si="0"/>
        <v>164</v>
      </c>
      <c r="E34" s="252"/>
      <c r="F34" s="267">
        <v>164</v>
      </c>
    </row>
    <row r="35" spans="1:7" s="242" customFormat="1" ht="21" customHeight="1">
      <c r="A35" s="265" t="s">
        <v>346</v>
      </c>
      <c r="B35" s="249"/>
      <c r="C35" s="255" t="s">
        <v>347</v>
      </c>
      <c r="D35" s="235">
        <f t="shared" si="0"/>
        <v>64</v>
      </c>
      <c r="E35" s="252"/>
      <c r="F35" s="267">
        <v>64</v>
      </c>
    </row>
    <row r="36" spans="1:7" s="242" customFormat="1" ht="21" customHeight="1">
      <c r="A36" s="265" t="s">
        <v>348</v>
      </c>
      <c r="B36" s="249"/>
      <c r="C36" s="255" t="s">
        <v>349</v>
      </c>
      <c r="D36" s="235">
        <f t="shared" si="0"/>
        <v>64</v>
      </c>
      <c r="E36" s="252"/>
      <c r="F36" s="267">
        <v>64</v>
      </c>
    </row>
    <row r="37" spans="1:7" s="245" customFormat="1" ht="27.75" customHeight="1">
      <c r="A37" s="269" t="s">
        <v>308</v>
      </c>
      <c r="B37" s="246"/>
      <c r="C37" s="257" t="s">
        <v>350</v>
      </c>
      <c r="D37" s="256">
        <f>SUM(D38:D40)</f>
        <v>57</v>
      </c>
      <c r="E37" s="256">
        <f>SUM(E38:E40)</f>
        <v>5</v>
      </c>
      <c r="F37" s="270">
        <f>SUM(F38:F40)</f>
        <v>52</v>
      </c>
    </row>
    <row r="38" spans="1:7" s="242" customFormat="1" ht="20.25" customHeight="1">
      <c r="A38" s="265" t="s">
        <v>351</v>
      </c>
      <c r="B38" s="249"/>
      <c r="C38" s="255" t="s">
        <v>352</v>
      </c>
      <c r="D38" s="235">
        <f t="shared" si="0"/>
        <v>23</v>
      </c>
      <c r="E38" s="252"/>
      <c r="F38" s="267">
        <v>23</v>
      </c>
    </row>
    <row r="39" spans="1:7" s="242" customFormat="1" ht="20.25" customHeight="1">
      <c r="A39" s="265" t="s">
        <v>353</v>
      </c>
      <c r="B39" s="249"/>
      <c r="C39" s="255" t="s">
        <v>354</v>
      </c>
      <c r="D39" s="235">
        <f t="shared" si="0"/>
        <v>19</v>
      </c>
      <c r="E39" s="252"/>
      <c r="F39" s="267">
        <v>19</v>
      </c>
    </row>
    <row r="40" spans="1:7" s="242" customFormat="1" ht="20.25" customHeight="1">
      <c r="A40" s="265" t="s">
        <v>355</v>
      </c>
      <c r="B40" s="249"/>
      <c r="C40" s="255" t="s">
        <v>998</v>
      </c>
      <c r="D40" s="235">
        <f t="shared" si="0"/>
        <v>15</v>
      </c>
      <c r="E40" s="252">
        <v>5</v>
      </c>
      <c r="F40" s="267">
        <v>10</v>
      </c>
    </row>
    <row r="41" spans="1:7" s="245" customFormat="1" ht="24.75" customHeight="1">
      <c r="A41" s="269" t="s">
        <v>309</v>
      </c>
      <c r="B41" s="246"/>
      <c r="C41" s="257" t="s">
        <v>999</v>
      </c>
      <c r="D41" s="259">
        <f t="shared" si="0"/>
        <v>2727</v>
      </c>
      <c r="E41" s="254">
        <v>1819</v>
      </c>
      <c r="F41" s="268">
        <v>908</v>
      </c>
    </row>
    <row r="42" spans="1:7" s="245" customFormat="1" ht="30" customHeight="1" thickBot="1">
      <c r="A42" s="271" t="s">
        <v>1000</v>
      </c>
      <c r="B42" s="272"/>
      <c r="C42" s="273" t="s">
        <v>563</v>
      </c>
      <c r="D42" s="274">
        <f>+D10+D13+D19+D20+D28+D29+D30+D31+D37+D41</f>
        <v>5411</v>
      </c>
      <c r="E42" s="274">
        <f>+E10+E13+E19+E20+E28+E29+E30+E31+E37+E41</f>
        <v>2619</v>
      </c>
      <c r="F42" s="275">
        <f>+F10+F13+F19+F20+F28+F29+F30+F31+F37+F41</f>
        <v>2792</v>
      </c>
    </row>
    <row r="43" spans="1:7" s="245" customFormat="1" ht="27" customHeight="1">
      <c r="A43" s="260"/>
      <c r="B43" s="261"/>
      <c r="C43" s="262"/>
      <c r="D43" s="282"/>
      <c r="E43" s="282"/>
      <c r="F43" s="282"/>
    </row>
    <row r="44" spans="1:7" ht="13.5" customHeight="1">
      <c r="A44" s="538" t="s">
        <v>102</v>
      </c>
      <c r="B44" s="539"/>
      <c r="C44" s="539"/>
      <c r="D44" s="539"/>
      <c r="E44" s="539"/>
      <c r="F44" s="539"/>
      <c r="G44" s="539"/>
    </row>
    <row r="45" spans="1:7" s="216" customFormat="1" ht="13.5" customHeight="1">
      <c r="A45" s="228"/>
      <c r="B45" s="228"/>
      <c r="C45" s="538"/>
      <c r="D45" s="539"/>
      <c r="E45" s="228"/>
      <c r="F45" s="228"/>
      <c r="G45" s="228"/>
    </row>
    <row r="46" spans="1:7" ht="13.5" customHeight="1">
      <c r="C46" s="243"/>
    </row>
    <row r="47" spans="1:7" ht="34.5" customHeight="1">
      <c r="C47" s="231" t="s">
        <v>803</v>
      </c>
      <c r="F47" s="231" t="s">
        <v>805</v>
      </c>
    </row>
    <row r="48" spans="1:7" ht="15.75" customHeight="1">
      <c r="C48" s="231" t="s">
        <v>808</v>
      </c>
      <c r="F48" s="231" t="s">
        <v>806</v>
      </c>
    </row>
    <row r="49" spans="3:3" ht="21.75" customHeight="1">
      <c r="C49" s="231" t="s">
        <v>1002</v>
      </c>
    </row>
  </sheetData>
  <sheetProtection password="CCCC" sheet="1"/>
  <mergeCells count="3">
    <mergeCell ref="A4:F4"/>
    <mergeCell ref="A44:G44"/>
    <mergeCell ref="C45:D45"/>
  </mergeCells>
  <phoneticPr fontId="5" type="noConversion"/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3249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53249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19" zoomScaleNormal="100" workbookViewId="0">
      <selection activeCell="F28" sqref="F28"/>
    </sheetView>
  </sheetViews>
  <sheetFormatPr defaultRowHeight="12.75"/>
  <cols>
    <col min="1" max="1" width="9.140625" style="231"/>
    <col min="2" max="2" width="0" style="231" hidden="1" customWidth="1"/>
    <col min="3" max="5" width="15.7109375" style="231" customWidth="1"/>
    <col min="6" max="6" width="17.42578125" style="231" customWidth="1"/>
    <col min="7" max="7" width="27.5703125" style="231" customWidth="1"/>
    <col min="8" max="8" width="2.42578125" style="231" hidden="1" customWidth="1"/>
    <col min="9" max="9" width="0.140625" style="231" customWidth="1"/>
    <col min="10" max="16384" width="9.140625" style="231"/>
  </cols>
  <sheetData>
    <row r="1" spans="1:12">
      <c r="A1" s="229" t="s">
        <v>103</v>
      </c>
      <c r="B1" s="230"/>
      <c r="C1" s="216"/>
      <c r="D1" s="216"/>
      <c r="E1" s="216"/>
      <c r="F1" s="216"/>
      <c r="G1" s="216"/>
      <c r="H1" s="216"/>
      <c r="I1" s="216"/>
    </row>
    <row r="2" spans="1:12">
      <c r="A2" s="229" t="s">
        <v>609</v>
      </c>
      <c r="B2" s="230"/>
      <c r="C2" s="216"/>
      <c r="D2" s="216"/>
      <c r="E2" s="216"/>
      <c r="F2" s="216"/>
      <c r="G2" s="369" t="s">
        <v>1100</v>
      </c>
      <c r="H2" s="216"/>
      <c r="I2" s="216"/>
    </row>
    <row r="3" spans="1:12">
      <c r="A3" s="229" t="s">
        <v>780</v>
      </c>
      <c r="B3" s="230"/>
      <c r="C3" s="216"/>
      <c r="D3" s="216"/>
      <c r="E3" s="216"/>
      <c r="F3" s="216"/>
      <c r="G3" s="216"/>
      <c r="H3" s="216"/>
      <c r="I3" s="216"/>
    </row>
    <row r="4" spans="1:12" ht="62.25" customHeight="1">
      <c r="A4" s="537" t="s">
        <v>1739</v>
      </c>
      <c r="B4" s="537"/>
      <c r="C4" s="537"/>
      <c r="D4" s="537"/>
      <c r="E4" s="537"/>
      <c r="F4" s="537"/>
      <c r="G4" s="537"/>
      <c r="H4" s="537"/>
      <c r="I4" s="537"/>
    </row>
    <row r="5" spans="1:12" ht="21.75" customHeight="1">
      <c r="A5" s="214" t="str">
        <f>"ФИЛИЈАЛА:   " &amp; Filijala</f>
        <v>ФИЛИЈАЛА:   05 СОМБОР</v>
      </c>
      <c r="B5" s="215"/>
      <c r="C5" s="216"/>
      <c r="D5" s="216"/>
      <c r="E5" s="216"/>
      <c r="F5" s="216"/>
      <c r="G5" s="216"/>
      <c r="H5" s="216"/>
      <c r="I5" s="216"/>
    </row>
    <row r="6" spans="1:12" ht="18" customHeight="1">
      <c r="A6" s="214" t="str">
        <f>"ЗДРАВСТВЕНА УСТАНОВА:  " &amp; ZU</f>
        <v>ЗДРАВСТВЕНА УСТАНОВА:  00205005 ЗЈЗ СОМБОР</v>
      </c>
      <c r="B6" s="215"/>
      <c r="C6" s="216"/>
      <c r="D6" s="216"/>
      <c r="E6" s="216"/>
      <c r="F6" s="216"/>
      <c r="G6" s="216"/>
      <c r="H6" s="216"/>
      <c r="I6" s="216"/>
    </row>
    <row r="7" spans="1:12" ht="21.75" customHeight="1" thickBot="1">
      <c r="A7" s="214"/>
      <c r="B7" s="215"/>
      <c r="C7" s="216"/>
      <c r="D7" s="216"/>
      <c r="E7" s="216"/>
      <c r="F7" s="216"/>
      <c r="G7" s="232" t="s">
        <v>392</v>
      </c>
      <c r="H7" s="216"/>
      <c r="I7" s="216"/>
    </row>
    <row r="8" spans="1:12" ht="24.95" customHeight="1" thickBot="1">
      <c r="A8" s="204" t="s">
        <v>938</v>
      </c>
      <c r="B8" s="205"/>
      <c r="C8" s="205" t="s">
        <v>932</v>
      </c>
      <c r="D8" s="542" t="s">
        <v>799</v>
      </c>
      <c r="E8" s="542"/>
      <c r="F8" s="542"/>
      <c r="G8" s="206" t="s">
        <v>1740</v>
      </c>
      <c r="H8" s="216"/>
      <c r="I8" s="216"/>
    </row>
    <row r="9" spans="1:12" ht="10.5" customHeight="1">
      <c r="A9" s="207">
        <v>1</v>
      </c>
      <c r="B9" s="208"/>
      <c r="C9" s="208">
        <v>2</v>
      </c>
      <c r="D9" s="543">
        <v>3</v>
      </c>
      <c r="E9" s="543"/>
      <c r="F9" s="543"/>
      <c r="G9" s="209">
        <v>4</v>
      </c>
      <c r="H9" s="216"/>
      <c r="I9" s="216"/>
      <c r="L9" s="244"/>
    </row>
    <row r="10" spans="1:12" ht="24.95" customHeight="1">
      <c r="A10" s="217" t="s">
        <v>933</v>
      </c>
      <c r="B10" s="218"/>
      <c r="C10" s="218">
        <v>122100</v>
      </c>
      <c r="D10" s="544" t="s">
        <v>800</v>
      </c>
      <c r="E10" s="544"/>
      <c r="F10" s="544"/>
      <c r="G10" s="220">
        <f>SUM(G11:G17)</f>
        <v>6502</v>
      </c>
      <c r="H10" s="216"/>
      <c r="I10" s="216"/>
    </row>
    <row r="11" spans="1:12" ht="23.1" customHeight="1">
      <c r="A11" s="199">
        <v>1</v>
      </c>
      <c r="B11" s="188"/>
      <c r="C11" s="188" t="s">
        <v>801</v>
      </c>
      <c r="D11" s="545" t="s">
        <v>204</v>
      </c>
      <c r="E11" s="545"/>
      <c r="F11" s="545"/>
      <c r="G11" s="221">
        <v>29</v>
      </c>
      <c r="H11" s="216"/>
      <c r="I11" s="216"/>
    </row>
    <row r="12" spans="1:12" ht="23.1" customHeight="1">
      <c r="A12" s="199">
        <v>2</v>
      </c>
      <c r="B12" s="188"/>
      <c r="C12" s="188" t="s">
        <v>801</v>
      </c>
      <c r="D12" s="546" t="s">
        <v>1706</v>
      </c>
      <c r="E12" s="545"/>
      <c r="F12" s="545"/>
      <c r="G12" s="221"/>
      <c r="H12" s="216"/>
      <c r="I12" s="216"/>
    </row>
    <row r="13" spans="1:12" ht="23.1" customHeight="1">
      <c r="A13" s="199">
        <v>3</v>
      </c>
      <c r="B13" s="188"/>
      <c r="C13" s="188" t="s">
        <v>801</v>
      </c>
      <c r="D13" s="545" t="s">
        <v>209</v>
      </c>
      <c r="E13" s="545"/>
      <c r="F13" s="545"/>
      <c r="G13" s="221"/>
      <c r="H13" s="216"/>
      <c r="I13" s="216"/>
    </row>
    <row r="14" spans="1:12" ht="23.1" customHeight="1">
      <c r="A14" s="199">
        <v>4</v>
      </c>
      <c r="B14" s="188"/>
      <c r="C14" s="188" t="s">
        <v>801</v>
      </c>
      <c r="D14" s="545" t="s">
        <v>210</v>
      </c>
      <c r="E14" s="545"/>
      <c r="F14" s="545"/>
      <c r="G14" s="221"/>
      <c r="H14" s="216"/>
      <c r="I14" s="216"/>
    </row>
    <row r="15" spans="1:12" ht="23.1" customHeight="1">
      <c r="A15" s="199">
        <v>5</v>
      </c>
      <c r="B15" s="188"/>
      <c r="C15" s="188" t="s">
        <v>801</v>
      </c>
      <c r="D15" s="545" t="s">
        <v>680</v>
      </c>
      <c r="E15" s="545"/>
      <c r="F15" s="545"/>
      <c r="G15" s="221"/>
      <c r="H15" s="216"/>
      <c r="I15" s="216"/>
    </row>
    <row r="16" spans="1:12" ht="23.1" customHeight="1">
      <c r="A16" s="199">
        <v>6</v>
      </c>
      <c r="B16" s="188"/>
      <c r="C16" s="188" t="s">
        <v>801</v>
      </c>
      <c r="D16" s="545" t="s">
        <v>681</v>
      </c>
      <c r="E16" s="545"/>
      <c r="F16" s="545"/>
      <c r="G16" s="221">
        <v>1893</v>
      </c>
      <c r="H16" s="216"/>
      <c r="I16" s="216"/>
    </row>
    <row r="17" spans="1:9" ht="23.1" customHeight="1" thickBot="1">
      <c r="A17" s="200">
        <v>7</v>
      </c>
      <c r="B17" s="201"/>
      <c r="C17" s="201" t="s">
        <v>801</v>
      </c>
      <c r="D17" s="553" t="s">
        <v>682</v>
      </c>
      <c r="E17" s="553"/>
      <c r="F17" s="553"/>
      <c r="G17" s="222">
        <v>4580</v>
      </c>
      <c r="H17" s="216"/>
      <c r="I17" s="216"/>
    </row>
    <row r="18" spans="1:9">
      <c r="A18" s="192"/>
      <c r="B18" s="193"/>
      <c r="C18" s="193"/>
      <c r="D18" s="194"/>
      <c r="E18" s="194"/>
      <c r="F18" s="194"/>
      <c r="G18" s="195"/>
      <c r="H18" s="216"/>
      <c r="I18" s="216"/>
    </row>
    <row r="19" spans="1:9">
      <c r="A19" s="243" t="s">
        <v>102</v>
      </c>
      <c r="B19" s="193"/>
      <c r="C19" s="193"/>
      <c r="D19" s="194"/>
      <c r="E19" s="194"/>
      <c r="F19" s="194"/>
      <c r="G19" s="195"/>
      <c r="H19" s="216"/>
      <c r="I19" s="216"/>
    </row>
    <row r="20" spans="1:9" ht="28.5" customHeight="1">
      <c r="A20" s="189"/>
      <c r="B20" s="190"/>
      <c r="C20" s="190"/>
      <c r="D20" s="190"/>
      <c r="E20" s="196"/>
      <c r="F20" s="190"/>
      <c r="G20" s="190"/>
      <c r="H20" s="216"/>
      <c r="I20" s="216"/>
    </row>
    <row r="21" spans="1:9">
      <c r="A21" s="189"/>
      <c r="B21" s="190"/>
      <c r="C21" s="190"/>
      <c r="D21" s="190"/>
      <c r="E21" s="197"/>
      <c r="F21" s="190"/>
      <c r="G21" s="190"/>
      <c r="H21" s="216"/>
      <c r="I21" s="216"/>
    </row>
    <row r="22" spans="1:9" ht="18">
      <c r="A22" s="198" t="s">
        <v>683</v>
      </c>
      <c r="B22" s="190"/>
      <c r="C22" s="190"/>
      <c r="D22" s="190"/>
      <c r="E22" s="191"/>
      <c r="F22" s="190"/>
      <c r="G22" s="190"/>
      <c r="H22" s="216"/>
      <c r="I22" s="216"/>
    </row>
    <row r="23" spans="1:9" ht="13.5" thickBot="1">
      <c r="A23" s="189"/>
      <c r="B23" s="190"/>
      <c r="C23" s="190"/>
      <c r="D23" s="190"/>
      <c r="E23" s="191"/>
      <c r="F23" s="190"/>
      <c r="G23" s="190"/>
      <c r="H23" s="216"/>
      <c r="I23" s="216"/>
    </row>
    <row r="24" spans="1:9" ht="24.95" customHeight="1" thickBot="1">
      <c r="A24" s="554" t="s">
        <v>684</v>
      </c>
      <c r="B24" s="555"/>
      <c r="C24" s="555"/>
      <c r="D24" s="558" t="s">
        <v>685</v>
      </c>
      <c r="E24" s="558"/>
      <c r="F24" s="558"/>
      <c r="G24" s="540" t="s">
        <v>686</v>
      </c>
      <c r="H24" s="216"/>
      <c r="I24" s="216"/>
    </row>
    <row r="25" spans="1:9" ht="24.95" customHeight="1" thickBot="1">
      <c r="A25" s="556"/>
      <c r="B25" s="557"/>
      <c r="C25" s="557"/>
      <c r="D25" s="210" t="s">
        <v>687</v>
      </c>
      <c r="E25" s="205" t="s">
        <v>688</v>
      </c>
      <c r="F25" s="210" t="s">
        <v>689</v>
      </c>
      <c r="G25" s="541"/>
      <c r="H25" s="216"/>
      <c r="I25" s="216"/>
    </row>
    <row r="26" spans="1:9">
      <c r="A26" s="547">
        <v>1</v>
      </c>
      <c r="B26" s="548"/>
      <c r="C26" s="548"/>
      <c r="D26" s="211">
        <v>2</v>
      </c>
      <c r="E26" s="212">
        <v>3</v>
      </c>
      <c r="F26" s="211" t="s">
        <v>690</v>
      </c>
      <c r="G26" s="213">
        <v>5</v>
      </c>
      <c r="H26" s="216"/>
      <c r="I26" s="216"/>
    </row>
    <row r="27" spans="1:9" ht="23.1" customHeight="1">
      <c r="A27" s="549" t="s">
        <v>1707</v>
      </c>
      <c r="B27" s="550"/>
      <c r="C27" s="550"/>
      <c r="D27" s="202">
        <v>8</v>
      </c>
      <c r="E27" s="202">
        <v>69</v>
      </c>
      <c r="F27" s="223">
        <f>SUM(D27:E27)</f>
        <v>77</v>
      </c>
      <c r="G27" s="224">
        <v>74</v>
      </c>
      <c r="H27" s="216"/>
      <c r="I27" s="216"/>
    </row>
    <row r="28" spans="1:9" ht="23.1" customHeight="1" thickBot="1">
      <c r="A28" s="551" t="s">
        <v>1740</v>
      </c>
      <c r="B28" s="552"/>
      <c r="C28" s="552"/>
      <c r="D28" s="225">
        <v>11</v>
      </c>
      <c r="E28" s="203">
        <v>67</v>
      </c>
      <c r="F28" s="226">
        <f>SUM(D28:E28)</f>
        <v>78</v>
      </c>
      <c r="G28" s="227">
        <v>74</v>
      </c>
      <c r="H28" s="216"/>
      <c r="I28" s="216"/>
    </row>
    <row r="32" spans="1:9">
      <c r="A32" s="231" t="s">
        <v>803</v>
      </c>
      <c r="G32" s="231" t="s">
        <v>805</v>
      </c>
    </row>
    <row r="33" spans="1:7" ht="21.75" customHeight="1">
      <c r="A33" s="231" t="s">
        <v>466</v>
      </c>
      <c r="G33" s="231" t="s">
        <v>808</v>
      </c>
    </row>
    <row r="34" spans="1:7" ht="24.75" customHeight="1">
      <c r="A34" s="231" t="s">
        <v>804</v>
      </c>
      <c r="C34" s="231" t="s">
        <v>807</v>
      </c>
    </row>
  </sheetData>
  <sheetProtection password="CCCC" sheet="1"/>
  <mergeCells count="17"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  <mergeCell ref="G24:G25"/>
    <mergeCell ref="A4:I4"/>
    <mergeCell ref="D8:F8"/>
    <mergeCell ref="D9:F9"/>
    <mergeCell ref="D10:F10"/>
    <mergeCell ref="D11:F11"/>
    <mergeCell ref="D12:F12"/>
  </mergeCells>
  <phoneticPr fontId="5" type="noConversion"/>
  <dataValidations count="2">
    <dataValidation type="whole" allowBlank="1" showInputMessage="1" showErrorMessage="1" error="Uneli ste nekorektnu vrednost. Ponovite unos!" sqref="G10:G19">
      <formula1>0</formula1>
      <formula2>9999999999</formula2>
    </dataValidation>
    <dataValidation type="whole" allowBlank="1" showInputMessage="1" showErrorMessage="1" sqref="E27 F27:G28 D27:D28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7105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4710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12" zoomScaleNormal="100" workbookViewId="0">
      <selection activeCell="D27" sqref="D27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286" t="s">
        <v>103</v>
      </c>
      <c r="B1" s="287"/>
    </row>
    <row r="2" spans="1:5">
      <c r="A2" s="286" t="s">
        <v>609</v>
      </c>
      <c r="B2" s="287"/>
      <c r="E2" s="369" t="s">
        <v>1653</v>
      </c>
    </row>
    <row r="3" spans="1:5">
      <c r="A3" s="286" t="s">
        <v>780</v>
      </c>
      <c r="B3" s="287"/>
      <c r="D3" s="288"/>
    </row>
    <row r="4" spans="1:5">
      <c r="A4" s="286"/>
      <c r="B4" s="287"/>
    </row>
    <row r="5" spans="1:5" ht="15">
      <c r="A5" s="286"/>
      <c r="C5" s="289" t="s">
        <v>1741</v>
      </c>
    </row>
    <row r="6" spans="1:5">
      <c r="A6" s="290"/>
      <c r="B6" s="291"/>
      <c r="C6" s="292"/>
      <c r="D6" s="231"/>
    </row>
    <row r="7" spans="1:5">
      <c r="A7" s="293" t="str">
        <f>"ФИЛИЈАЛА:   " &amp; Filijala</f>
        <v>ФИЛИЈАЛА:   05 СОМБОР</v>
      </c>
      <c r="B7" s="294"/>
      <c r="C7" s="231"/>
      <c r="D7" s="231"/>
    </row>
    <row r="8" spans="1:5">
      <c r="A8" s="293" t="str">
        <f>"ЗДРАВСТВЕНА УСТАНОВА:  " &amp; ZU</f>
        <v>ЗДРАВСТВЕНА УСТАНОВА:  00205005 ЗЈЗ СОМБОР</v>
      </c>
      <c r="B8" s="294"/>
      <c r="C8" s="231"/>
      <c r="D8" s="231"/>
    </row>
    <row r="9" spans="1:5">
      <c r="A9" s="290"/>
      <c r="B9" s="294"/>
      <c r="C9" s="231"/>
      <c r="D9" s="231"/>
    </row>
    <row r="10" spans="1:5" ht="13.5" thickBot="1">
      <c r="E10" s="232" t="s">
        <v>1668</v>
      </c>
    </row>
    <row r="11" spans="1:5">
      <c r="A11" s="559" t="s">
        <v>356</v>
      </c>
      <c r="B11" s="560"/>
      <c r="C11" s="295" t="s">
        <v>357</v>
      </c>
      <c r="D11" s="296" t="s">
        <v>371</v>
      </c>
      <c r="E11" s="297" t="s">
        <v>372</v>
      </c>
    </row>
    <row r="12" spans="1:5">
      <c r="A12" s="298">
        <v>1</v>
      </c>
      <c r="B12" s="299">
        <v>2</v>
      </c>
      <c r="C12" s="299">
        <v>3</v>
      </c>
      <c r="D12" s="300">
        <v>4</v>
      </c>
      <c r="E12" s="301">
        <v>5</v>
      </c>
    </row>
    <row r="13" spans="1:5" ht="24" customHeight="1">
      <c r="A13" s="302" t="s">
        <v>101</v>
      </c>
      <c r="B13" s="303"/>
      <c r="C13" s="304" t="s">
        <v>1742</v>
      </c>
      <c r="D13" s="305">
        <f>D14+D15</f>
        <v>6388</v>
      </c>
      <c r="E13" s="306">
        <f>E14+E15</f>
        <v>1526</v>
      </c>
    </row>
    <row r="14" spans="1:5" ht="24" customHeight="1">
      <c r="A14" s="307"/>
      <c r="B14" s="308" t="s">
        <v>296</v>
      </c>
      <c r="C14" s="309" t="s">
        <v>358</v>
      </c>
      <c r="D14" s="310">
        <v>6386</v>
      </c>
      <c r="E14" s="311">
        <v>1526</v>
      </c>
    </row>
    <row r="15" spans="1:5" ht="24" customHeight="1">
      <c r="A15" s="307"/>
      <c r="B15" s="308" t="s">
        <v>297</v>
      </c>
      <c r="C15" s="309" t="s">
        <v>359</v>
      </c>
      <c r="D15" s="310">
        <v>2</v>
      </c>
      <c r="E15" s="311"/>
    </row>
    <row r="16" spans="1:5" ht="24" customHeight="1">
      <c r="A16" s="302" t="s">
        <v>298</v>
      </c>
      <c r="B16" s="303"/>
      <c r="C16" s="312" t="s">
        <v>1743</v>
      </c>
      <c r="D16" s="305">
        <f>D17+D18+D19</f>
        <v>102204</v>
      </c>
      <c r="E16" s="306">
        <f>E17+E18+E19</f>
        <v>36187</v>
      </c>
    </row>
    <row r="17" spans="1:6" ht="24" customHeight="1">
      <c r="A17" s="307"/>
      <c r="B17" s="308" t="s">
        <v>313</v>
      </c>
      <c r="C17" s="309" t="s">
        <v>360</v>
      </c>
      <c r="D17" s="310">
        <v>102204</v>
      </c>
      <c r="E17" s="311">
        <v>36187</v>
      </c>
    </row>
    <row r="18" spans="1:6" ht="24" customHeight="1">
      <c r="A18" s="307"/>
      <c r="B18" s="308" t="s">
        <v>315</v>
      </c>
      <c r="C18" s="309" t="s">
        <v>361</v>
      </c>
      <c r="D18" s="310"/>
      <c r="E18" s="311"/>
    </row>
    <row r="19" spans="1:6" ht="24" customHeight="1">
      <c r="A19" s="307"/>
      <c r="B19" s="308" t="s">
        <v>317</v>
      </c>
      <c r="C19" s="309" t="s">
        <v>362</v>
      </c>
      <c r="D19" s="310"/>
      <c r="E19" s="311"/>
    </row>
    <row r="20" spans="1:6" ht="24" customHeight="1">
      <c r="A20" s="302" t="s">
        <v>299</v>
      </c>
      <c r="B20" s="303"/>
      <c r="C20" s="312" t="s">
        <v>1744</v>
      </c>
      <c r="D20" s="305">
        <f>D21+D22+D23</f>
        <v>104761</v>
      </c>
      <c r="E20" s="306">
        <f>E21+E22+E23</f>
        <v>36224</v>
      </c>
    </row>
    <row r="21" spans="1:6" ht="24" customHeight="1">
      <c r="A21" s="307"/>
      <c r="B21" s="308" t="s">
        <v>363</v>
      </c>
      <c r="C21" s="309" t="s">
        <v>364</v>
      </c>
      <c r="D21" s="310">
        <v>104528</v>
      </c>
      <c r="E21" s="311">
        <v>36224</v>
      </c>
    </row>
    <row r="22" spans="1:6" ht="24" customHeight="1">
      <c r="A22" s="307"/>
      <c r="B22" s="308" t="s">
        <v>365</v>
      </c>
      <c r="C22" s="309" t="s">
        <v>366</v>
      </c>
      <c r="D22" s="310"/>
      <c r="E22" s="311"/>
    </row>
    <row r="23" spans="1:6" ht="24" customHeight="1">
      <c r="A23" s="307"/>
      <c r="B23" s="308" t="s">
        <v>367</v>
      </c>
      <c r="C23" s="309" t="s">
        <v>368</v>
      </c>
      <c r="D23" s="310">
        <v>233</v>
      </c>
      <c r="E23" s="311"/>
    </row>
    <row r="24" spans="1:6" ht="24" customHeight="1">
      <c r="A24" s="302" t="s">
        <v>300</v>
      </c>
      <c r="B24" s="303"/>
      <c r="C24" s="304" t="s">
        <v>1745</v>
      </c>
      <c r="D24" s="305">
        <f>D13+D16-D20</f>
        <v>3831</v>
      </c>
      <c r="E24" s="305">
        <f>E13+E16-E20</f>
        <v>1489</v>
      </c>
      <c r="F24" s="313"/>
    </row>
    <row r="25" spans="1:6" ht="24" customHeight="1">
      <c r="A25" s="307"/>
      <c r="B25" s="308" t="s">
        <v>325</v>
      </c>
      <c r="C25" s="309" t="s">
        <v>369</v>
      </c>
      <c r="D25" s="314">
        <v>3829</v>
      </c>
      <c r="E25" s="311">
        <v>1489</v>
      </c>
    </row>
    <row r="26" spans="1:6" ht="24" customHeight="1" thickBot="1">
      <c r="A26" s="315"/>
      <c r="B26" s="316" t="s">
        <v>327</v>
      </c>
      <c r="C26" s="317" t="s">
        <v>370</v>
      </c>
      <c r="D26" s="318">
        <v>2</v>
      </c>
      <c r="E26" s="319"/>
    </row>
  </sheetData>
  <sheetProtection password="CCCC" sheet="1"/>
  <mergeCells count="1">
    <mergeCell ref="A11:B11"/>
  </mergeCells>
  <phoneticPr fontId="6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40</vt:i4>
      </vt:variant>
    </vt:vector>
  </HeadingPairs>
  <TitlesOfParts>
    <vt:vector size="53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K9OOSO</vt:lpstr>
      <vt:lpstr>OZPR</vt:lpstr>
      <vt:lpstr>Transferi</vt:lpstr>
      <vt:lpstr>BO</vt:lpstr>
      <vt:lpstr>Kontrola</vt:lpstr>
      <vt:lpstr>biop</vt:lpstr>
      <vt:lpstr>bip</vt:lpstr>
      <vt:lpstr>BO!BrojPodracuna</vt:lpstr>
      <vt:lpstr>Transferi!BrojPodracuna</vt:lpstr>
      <vt:lpstr>BrojPodracuna</vt:lpstr>
      <vt:lpstr>Datum</vt:lpstr>
      <vt:lpstr>BO!Filijala</vt:lpstr>
      <vt:lpstr>K9OOSO!Filijala</vt:lpstr>
      <vt:lpstr>Transferi!Filijala</vt:lpstr>
      <vt:lpstr>Filijala</vt:lpstr>
      <vt:lpstr>BO!MaticniBroj</vt:lpstr>
      <vt:lpstr>Transferi!MaticniBroj</vt:lpstr>
      <vt:lpstr>MaticniBroj</vt:lpstr>
      <vt:lpstr>BO!NazivKorisnika</vt:lpstr>
      <vt:lpstr>Transferi!NazivKorisnika</vt:lpstr>
      <vt:lpstr>NazivKorisnika</vt:lpstr>
      <vt:lpstr>BO!PIB</vt:lpstr>
      <vt:lpstr>Transferi!PIB</vt:lpstr>
      <vt:lpstr>PIB</vt:lpstr>
      <vt:lpstr>K9OOSO!Print_Area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OZPR!Print_Area</vt:lpstr>
      <vt:lpstr>Obrazac2!Print_Titles</vt:lpstr>
      <vt:lpstr>Obrazac3!Print_Titles</vt:lpstr>
      <vt:lpstr>Obrazac4!Print_Titles</vt:lpstr>
      <vt:lpstr>BO!Sediste</vt:lpstr>
      <vt:lpstr>Transferi!Sediste</vt:lpstr>
      <vt:lpstr>Sediste</vt:lpstr>
      <vt:lpstr>SifraFilijale</vt:lpstr>
      <vt:lpstr>SifraZU</vt:lpstr>
      <vt:lpstr>BO!ZU</vt:lpstr>
      <vt:lpstr>K9OOSO!ZU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Violeta</cp:lastModifiedBy>
  <cp:lastPrinted>2017-03-01T10:28:39Z</cp:lastPrinted>
  <dcterms:created xsi:type="dcterms:W3CDTF">2002-07-23T06:43:57Z</dcterms:created>
  <dcterms:modified xsi:type="dcterms:W3CDTF">2017-03-01T11:10:19Z</dcterms:modified>
</cp:coreProperties>
</file>